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6\PTW\EN\"/>
    </mc:Choice>
  </mc:AlternateContent>
  <xr:revisionPtr revIDLastSave="0" documentId="13_ncr:1_{EFCD61AC-86D2-49B5-B661-0B1A84482A43}" xr6:coauthVersionLast="47" xr6:coauthVersionMax="47" xr10:uidLastSave="{00000000-0000-0000-0000-000000000000}"/>
  <bookViews>
    <workbookView xWindow="-120" yWindow="-120" windowWidth="24240" windowHeight="130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33" l="1"/>
  <c r="D11" i="33"/>
  <c r="F11" i="33"/>
  <c r="G11" i="33"/>
  <c r="H11" i="33" s="1"/>
  <c r="C12" i="33"/>
  <c r="D12" i="33"/>
  <c r="F12" i="33"/>
  <c r="G12" i="33"/>
  <c r="F13" i="33"/>
  <c r="F41" i="19"/>
  <c r="C41" i="19"/>
  <c r="E6" i="34"/>
  <c r="E7" i="34"/>
  <c r="E11" i="38"/>
  <c r="E11" i="37"/>
  <c r="E6" i="33"/>
  <c r="E7" i="33"/>
  <c r="D6" i="34"/>
  <c r="D6" i="33"/>
  <c r="E11" i="33" l="1"/>
  <c r="G13" i="33"/>
  <c r="H13" i="33" s="1"/>
  <c r="D13" i="33"/>
  <c r="H12" i="33"/>
  <c r="E12" i="33"/>
  <c r="C13" i="33"/>
  <c r="D5" i="34"/>
  <c r="D7" i="34"/>
  <c r="D11" i="38"/>
  <c r="D11" i="37"/>
  <c r="D5" i="33"/>
  <c r="D7" i="33" s="1"/>
  <c r="H46" i="34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G12" i="34"/>
  <c r="D12" i="34"/>
  <c r="C12" i="34"/>
  <c r="G11" i="34"/>
  <c r="D11" i="34"/>
  <c r="C11" i="34"/>
  <c r="C5" i="34"/>
  <c r="O4" i="34"/>
  <c r="F12" i="34" s="1"/>
  <c r="O3" i="34"/>
  <c r="F11" i="34" s="1"/>
  <c r="O10" i="38"/>
  <c r="O8" i="38"/>
  <c r="C5" i="33"/>
  <c r="O4" i="33"/>
  <c r="O3" i="33"/>
  <c r="E13" i="33" l="1"/>
  <c r="F13" i="34"/>
  <c r="H11" i="34"/>
  <c r="H12" i="34"/>
  <c r="E12" i="34"/>
  <c r="C13" i="34"/>
  <c r="D13" i="34"/>
  <c r="G13" i="34"/>
  <c r="E11" i="34"/>
  <c r="O5" i="34"/>
  <c r="O5" i="33"/>
  <c r="H13" i="34" l="1"/>
  <c r="O7" i="34"/>
  <c r="E13" i="34"/>
  <c r="C6" i="34" l="1"/>
  <c r="C7" i="34"/>
  <c r="O45" i="34"/>
  <c r="O44" i="34"/>
  <c r="O11" i="38"/>
  <c r="C15" i="37"/>
  <c r="O8" i="37"/>
  <c r="O10" i="37"/>
  <c r="C6" i="33"/>
  <c r="C7" i="33"/>
  <c r="O45" i="33"/>
  <c r="O44" i="33"/>
  <c r="O45" i="16"/>
  <c r="O44" i="16"/>
  <c r="O46" i="16" l="1"/>
  <c r="O46" i="33"/>
  <c r="O46" i="34"/>
  <c r="L3" i="41" l="1"/>
  <c r="T3" i="41" s="1"/>
  <c r="F9" i="34"/>
  <c r="D3" i="42"/>
  <c r="F13" i="38"/>
  <c r="F13" i="37"/>
  <c r="F9" i="33"/>
  <c r="C9" i="33"/>
  <c r="C13" i="37" s="1"/>
  <c r="C13" i="38" s="1"/>
  <c r="C9" i="34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33" l="1"/>
  <c r="E15" i="37"/>
  <c r="F15" i="37"/>
  <c r="H15" i="37" s="1"/>
  <c r="P3" i="34"/>
  <c r="P4" i="34"/>
</calcChain>
</file>

<file path=xl/sharedStrings.xml><?xml version="1.0" encoding="utf-8"?>
<sst xmlns="http://schemas.openxmlformats.org/spreadsheetml/2006/main" count="423" uniqueCount="153">
  <si>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</si>
  <si>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</si>
  <si>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</si>
  <si>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</si>
  <si>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</si>
  <si>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</si>
  <si>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</si>
  <si>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</si>
  <si>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</si>
  <si>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</si>
  <si>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</si>
  <si>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</si>
  <si>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</si>
  <si>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</si>
  <si>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</si>
  <si>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</si>
  <si>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</si>
  <si>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</si>
  <si>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</si>
  <si>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</si>
  <si>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</si>
  <si>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</si>
  <si>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</si>
  <si>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</si>
  <si>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</si>
  <si>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</si>
  <si>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</si>
  <si>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</si>
  <si>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</si>
  <si>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</si>
  <si>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</si>
  <si>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</si>
  <si>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</si>
  <si>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</si>
  <si>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</si>
  <si>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</si>
  <si>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</si>
  <si>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</si>
  <si>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</si>
  <si>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</si>
  <si>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</si>
  <si>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</si>
  <si>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</si>
  <si>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</si>
  <si>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</si>
  <si>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</si>
  <si>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</si>
  <si>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</si>
  <si>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</si>
  <si>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</si>
  <si>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</si>
  <si>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</si>
  <si>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</si>
  <si>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</si>
  <si>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</si>
  <si>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</si>
  <si>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</si>
  <si>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</si>
  <si>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</si>
  <si>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</si>
  <si>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</si>
  <si>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</si>
  <si>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</si>
  <si>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</si>
  <si>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</si>
  <si>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</si>
  <si>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</si>
  <si>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</si>
  <si>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</si>
  <si>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</si>
  <si>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</si>
  <si>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</si>
  <si>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</si>
  <si>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</si>
  <si>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</si>
  <si>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</si>
  <si>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</si>
  <si>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</si>
  <si>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</si>
  <si>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</si>
  <si>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</si>
  <si>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</si>
  <si>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</si>
  <si>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</si>
  <si>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</si>
  <si>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</si>
  <si>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</si>
  <si>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</si>
  <si>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</si>
  <si>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</si>
  <si>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</si>
  <si>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</si>
  <si>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</si>
  <si>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</si>
  <si>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</si>
  <si>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</si>
  <si>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</si>
  <si>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</si>
  <si>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</si>
  <si>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</si>
  <si>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</si>
  <si>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</si>
  <si>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</si>
  <si>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</si>
  <si>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</si>
  <si>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</si>
  <si>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</si>
  <si>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</si>
  <si>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</si>
  <si>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</si>
  <si>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</si>
  <si>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</si>
  <si>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</si>
  <si>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</si>
  <si>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</si>
  <si>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</si>
  <si>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</si>
  <si>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</si>
  <si>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</si>
  <si>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</si>
  <si>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</si>
  <si>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</si>
  <si>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</si>
  <si>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</si>
  <si>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</si>
  <si>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</si>
  <si>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</si>
  <si>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</si>
  <si>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</si>
  <si>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</si>
  <si>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</si>
  <si>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</si>
  <si>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</si>
  <si>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</si>
  <si>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</si>
  <si>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</si>
  <si>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</si>
  <si>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</si>
  <si>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GAS GAS</t>
  </si>
  <si>
    <t>ON-OFF</t>
  </si>
  <si>
    <t>ON-OFF ttl</t>
  </si>
  <si>
    <t>VIGOROUS</t>
  </si>
  <si>
    <t>New* MOPEDS - Top 10 Makes - 2024 YTD</t>
  </si>
  <si>
    <t>NEW MC FIRST REGISTRATIONS IN POLAND in units, 2024 vs 2023</t>
  </si>
  <si>
    <t>OTHER</t>
  </si>
  <si>
    <t>ZIPP</t>
  </si>
  <si>
    <t>KYMCO</t>
  </si>
  <si>
    <t>ROYAL ENFIELD</t>
  </si>
  <si>
    <t>ZNEN</t>
  </si>
  <si>
    <t>JUNE</t>
  </si>
  <si>
    <t>JANUARY-JUNE</t>
  </si>
  <si>
    <t>January-June</t>
  </si>
  <si>
    <t>SUNRA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</si>
</sst>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65" fontId="6" fillId="25" borderId="19" xfId="61" applyNumberFormat="1" applyFont="1" applyFill="1" applyBorder="1"/>
    <xf numFmtId="165" fontId="6" fillId="25" borderId="27" xfId="61" applyNumberFormat="1" applyFont="1" applyFill="1" applyBorder="1"/>
    <xf numFmtId="165" fontId="6" fillId="25" borderId="18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3" fontId="50" fillId="25" borderId="28" xfId="0" applyNumberFormat="1" applyFont="1" applyFill="1" applyBorder="1" applyAlignment="1">
      <alignment horizontal="center"/>
    </xf>
    <xf numFmtId="3" fontId="8" fillId="25" borderId="28" xfId="0" applyNumberFormat="1" applyFont="1" applyFill="1" applyBorder="1" applyAlignment="1">
      <alignment horizont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#,##0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JAN-JUN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4515</c:v>
                </c:pt>
                <c:pt idx="1">
                  <c:v>1293</c:v>
                </c:pt>
                <c:pt idx="2">
                  <c:v>1228</c:v>
                </c:pt>
                <c:pt idx="3">
                  <c:v>5227</c:v>
                </c:pt>
                <c:pt idx="4">
                  <c:v>6559</c:v>
                </c:pt>
                <c:pt idx="5">
                  <c:v>903</c:v>
                </c:pt>
                <c:pt idx="6">
                  <c:v>181</c:v>
                </c:pt>
                <c:pt idx="7">
                  <c:v>1853</c:v>
                </c:pt>
                <c:pt idx="8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 formatCode="General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#,##0</c:formatCode>
                <c:ptCount val="1"/>
                <c:pt idx="0">
                  <c:v>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 formatCode="General">
                  <c:v>10374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55212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0.86323625298848072</c:v>
                </c:pt>
                <c:pt idx="1">
                  <c:v>0.13676374701151922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65315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84376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0.84137033311638365</c:v>
                </c:pt>
                <c:pt idx="1">
                  <c:v>0.15862966688361635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#,##0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22041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29164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0.76076669866959268</c:v>
                </c:pt>
                <c:pt idx="1">
                  <c:v>0.23923330133040735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16423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#,##0</c:formatCode>
                <c:ptCount val="1"/>
                <c:pt idx="0">
                  <c:v>22187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JAN-JUN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rankings'!$J$6,'R_MC 2024 rankings'!$J$11,'R_MC 2024 rankings'!$J$16,'R_MC 2024 rankings'!$J$21,'R_MC 2024 rankings'!$J$26,'R_MC 2024 rankings'!$J$31,'R_MC 2024 rankings'!$J$36,'R_MC 2024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2024 rankings'!$L$10,'R_MC 2024 rankings'!$L$15,'R_MC 2024 rankings'!$L$20,'R_MC 2024 rankings'!$L$25,'R_MC 2024 rankings'!$L$30,'R_MC 2024 rankings'!$L$35,'R_MC 2024 rankings'!$L$40,'R_MC 2024 rankings'!$L$41)</c:f>
              <c:numCache>
                <c:formatCode>#,##0</c:formatCode>
                <c:ptCount val="8"/>
                <c:pt idx="0">
                  <c:v>8936</c:v>
                </c:pt>
                <c:pt idx="1">
                  <c:v>298</c:v>
                </c:pt>
                <c:pt idx="2">
                  <c:v>3070</c:v>
                </c:pt>
                <c:pt idx="3">
                  <c:v>2936</c:v>
                </c:pt>
                <c:pt idx="4">
                  <c:v>3161</c:v>
                </c:pt>
                <c:pt idx="5">
                  <c:v>3538</c:v>
                </c:pt>
                <c:pt idx="6">
                  <c:v>252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"/>
      <c r="N7" s="1"/>
      <c r="O7" s="1"/>
      <c r="P7" s="1"/>
      <c r="Q7" s="1"/>
      <c r="R7" s="1"/>
    </row>
    <row r="8" spans="2:18">
      <c r="B8" s="218" t="s">
        <v>65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"/>
      <c r="N8" s="1"/>
      <c r="O8" s="1"/>
      <c r="P8" s="1"/>
      <c r="Q8" s="1"/>
      <c r="R8" s="1"/>
    </row>
    <row r="9" spans="2:18">
      <c r="B9" s="155"/>
      <c r="C9" s="158"/>
      <c r="D9" s="156"/>
      <c r="E9" s="156"/>
      <c r="F9" s="156"/>
      <c r="G9" s="156"/>
      <c r="H9" s="156"/>
      <c r="I9" s="156"/>
      <c r="J9" s="156"/>
      <c r="K9" s="156"/>
      <c r="L9" s="156"/>
      <c r="M9" s="1"/>
      <c r="N9" s="1"/>
      <c r="O9" s="1"/>
      <c r="P9" s="1"/>
      <c r="Q9" s="1"/>
      <c r="R9" s="1"/>
    </row>
    <row r="10" spans="2:18">
      <c r="B10" s="163" t="s">
        <v>126</v>
      </c>
      <c r="C10" s="159" t="s">
        <v>104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"/>
      <c r="N10" s="1"/>
      <c r="O10" s="1"/>
      <c r="P10" s="1"/>
      <c r="Q10" s="1"/>
      <c r="R10" s="1"/>
    </row>
    <row r="11" spans="2:18">
      <c r="B11" s="164"/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2:18">
      <c r="B12" s="163" t="s">
        <v>127</v>
      </c>
      <c r="C12" s="160" t="s">
        <v>105</v>
      </c>
      <c r="D12" s="157"/>
      <c r="E12" s="157"/>
      <c r="F12" s="157"/>
      <c r="G12" s="157"/>
      <c r="H12" s="157"/>
      <c r="I12" s="157"/>
      <c r="J12" s="157"/>
      <c r="K12" s="157"/>
      <c r="L12" s="157"/>
    </row>
    <row r="13" spans="2:18">
      <c r="B13" s="164"/>
      <c r="C13" s="156"/>
      <c r="D13" s="157"/>
      <c r="E13" s="157"/>
      <c r="F13" s="157"/>
      <c r="G13" s="157"/>
      <c r="H13" s="157"/>
      <c r="I13" s="157"/>
      <c r="J13" s="157"/>
      <c r="K13" s="157"/>
      <c r="L13" s="157"/>
    </row>
    <row r="14" spans="2:18">
      <c r="B14" s="163" t="s">
        <v>128</v>
      </c>
      <c r="C14" s="160" t="s">
        <v>106</v>
      </c>
      <c r="D14" s="157"/>
      <c r="E14" s="157"/>
      <c r="F14" s="157"/>
      <c r="G14" s="157"/>
      <c r="H14" s="157"/>
      <c r="I14" s="157"/>
      <c r="J14" s="157"/>
      <c r="K14" s="157"/>
      <c r="L14" s="157"/>
    </row>
    <row r="15" spans="2:18">
      <c r="B15" s="164"/>
      <c r="C15" s="157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2:18">
      <c r="B16" s="163" t="s">
        <v>129</v>
      </c>
      <c r="C16" s="161" t="s">
        <v>97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"/>
      <c r="N16" s="1"/>
      <c r="O16" s="1"/>
      <c r="P16" s="1"/>
      <c r="Q16" s="1"/>
    </row>
    <row r="17" spans="2:12">
      <c r="B17" s="164"/>
      <c r="C17" s="157"/>
      <c r="D17" s="157"/>
      <c r="E17" s="157"/>
      <c r="F17" s="157"/>
      <c r="G17" s="157"/>
      <c r="H17" s="157"/>
      <c r="I17" s="157"/>
      <c r="J17" s="157"/>
      <c r="K17" s="157"/>
      <c r="L17" s="157"/>
    </row>
    <row r="18" spans="2:12">
      <c r="B18" s="163" t="s">
        <v>130</v>
      </c>
      <c r="C18" s="159" t="s">
        <v>107</v>
      </c>
      <c r="D18" s="157"/>
      <c r="E18" s="157"/>
      <c r="F18" s="157"/>
      <c r="G18" s="157"/>
      <c r="H18" s="157"/>
      <c r="I18" s="157"/>
      <c r="J18" s="157"/>
      <c r="K18" s="157"/>
      <c r="L18" s="157"/>
    </row>
    <row r="19" spans="2:12">
      <c r="B19" s="164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2:12">
      <c r="B20" s="165" t="s">
        <v>131</v>
      </c>
      <c r="C20" s="157" t="s">
        <v>98</v>
      </c>
      <c r="D20" s="157"/>
      <c r="E20" s="157"/>
      <c r="F20" s="157"/>
      <c r="G20" s="157"/>
      <c r="H20" s="157"/>
      <c r="I20" s="157"/>
      <c r="J20" s="157"/>
      <c r="K20" s="157"/>
      <c r="L20" s="157"/>
    </row>
    <row r="21" spans="2:12">
      <c r="B21" s="164"/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2:12">
      <c r="B22" s="165" t="s">
        <v>132</v>
      </c>
      <c r="C22" s="159" t="s">
        <v>108</v>
      </c>
      <c r="D22" s="157"/>
      <c r="E22" s="157"/>
      <c r="F22" s="157"/>
      <c r="G22" s="157"/>
      <c r="H22" s="157"/>
      <c r="I22" s="157"/>
      <c r="J22" s="157"/>
      <c r="K22" s="157"/>
      <c r="L22" s="157"/>
    </row>
    <row r="23" spans="2:12">
      <c r="B23" s="164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2:12">
      <c r="B24" s="165" t="s">
        <v>133</v>
      </c>
      <c r="C24" s="159" t="s">
        <v>109</v>
      </c>
      <c r="D24" s="157"/>
      <c r="E24" s="157"/>
      <c r="F24" s="157"/>
      <c r="G24" s="157"/>
      <c r="H24" s="157"/>
      <c r="I24" s="157"/>
      <c r="J24" s="157"/>
      <c r="K24" s="157"/>
      <c r="L24" s="157"/>
    </row>
    <row r="25" spans="2:1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2:12">
      <c r="B26" s="162" t="s">
        <v>40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2:12">
      <c r="B27" s="162" t="s">
        <v>101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2:12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2:12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2:12" ht="14.25">
      <c r="B30" s="217"/>
      <c r="C30" s="217"/>
      <c r="D30" s="157"/>
      <c r="E30" s="157"/>
      <c r="F30" s="157"/>
      <c r="G30" s="157"/>
      <c r="H30" s="157"/>
      <c r="I30" s="157"/>
      <c r="J30" s="157"/>
      <c r="K30" s="157"/>
      <c r="L30" s="15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19" t="s">
        <v>110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92">
        <v>5519</v>
      </c>
      <c r="D3" s="192">
        <v>8701</v>
      </c>
      <c r="E3" s="192">
        <v>12731</v>
      </c>
      <c r="F3" s="192">
        <v>15739</v>
      </c>
      <c r="G3" s="192">
        <v>14119</v>
      </c>
      <c r="H3" s="192">
        <v>13039</v>
      </c>
      <c r="I3" s="192"/>
      <c r="J3" s="192"/>
      <c r="K3" s="192"/>
      <c r="L3" s="192"/>
      <c r="M3" s="192"/>
      <c r="N3" s="192"/>
      <c r="O3" s="199">
        <v>14220</v>
      </c>
      <c r="P3" s="8">
        <v>0.84137033311638365</v>
      </c>
    </row>
    <row r="4" spans="2:18" ht="15.75" customHeight="1">
      <c r="B4" s="14" t="s">
        <v>2</v>
      </c>
      <c r="C4" s="195">
        <v>1068</v>
      </c>
      <c r="D4" s="195">
        <v>1613</v>
      </c>
      <c r="E4" s="192">
        <v>2328</v>
      </c>
      <c r="F4" s="195">
        <v>3129</v>
      </c>
      <c r="G4" s="195">
        <v>3171</v>
      </c>
      <c r="H4" s="195">
        <v>3219</v>
      </c>
      <c r="I4" s="195"/>
      <c r="J4" s="195"/>
      <c r="K4" s="195"/>
      <c r="L4" s="195"/>
      <c r="M4" s="195"/>
      <c r="N4" s="195"/>
      <c r="O4" s="199">
        <v>2681</v>
      </c>
      <c r="P4" s="8">
        <v>0.15862966688361635</v>
      </c>
    </row>
    <row r="5" spans="2:18">
      <c r="B5" s="18" t="s">
        <v>111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/>
      <c r="J5" s="197"/>
      <c r="K5" s="197"/>
      <c r="L5" s="197"/>
      <c r="M5" s="197"/>
      <c r="N5" s="197"/>
      <c r="O5" s="200">
        <v>16901</v>
      </c>
      <c r="P5" s="8">
        <v>1</v>
      </c>
    </row>
    <row r="6" spans="2:18" ht="15.75" customHeight="1">
      <c r="B6" s="20" t="s">
        <v>112</v>
      </c>
      <c r="C6" s="201">
        <v>0.42329299913569574</v>
      </c>
      <c r="D6" s="201">
        <v>0.5658114467891302</v>
      </c>
      <c r="E6" s="201">
        <v>0.5658114467891302</v>
      </c>
      <c r="F6" s="201">
        <v>0.25293844212763128</v>
      </c>
      <c r="G6" s="201">
        <v>-8.3633665465338125E-2</v>
      </c>
      <c r="H6" s="204">
        <v>-5.9687680740312277E-2</v>
      </c>
      <c r="I6" s="201"/>
      <c r="J6" s="201"/>
      <c r="K6" s="201"/>
      <c r="L6" s="201"/>
      <c r="M6" s="201"/>
      <c r="N6" s="201"/>
      <c r="O6" s="21"/>
    </row>
    <row r="7" spans="2:18" ht="15.75" customHeight="1">
      <c r="B7" s="22" t="s">
        <v>113</v>
      </c>
      <c r="C7" s="23">
        <v>0.17793276108726763</v>
      </c>
      <c r="D7" s="23">
        <v>0.55027807004358942</v>
      </c>
      <c r="E7" s="23">
        <v>0.55027807004358942</v>
      </c>
      <c r="F7" s="23">
        <v>0.43570232841272261</v>
      </c>
      <c r="G7" s="23">
        <v>0.20580235720761553</v>
      </c>
      <c r="H7" s="23">
        <v>0.17999709682101894</v>
      </c>
      <c r="I7" s="23"/>
      <c r="J7" s="23"/>
      <c r="K7" s="23"/>
      <c r="L7" s="23"/>
      <c r="M7" s="23"/>
      <c r="N7" s="23"/>
      <c r="O7" s="24">
        <v>0.38023683135973863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21" t="s">
        <v>5</v>
      </c>
      <c r="C9" s="222" t="s">
        <v>149</v>
      </c>
      <c r="D9" s="222"/>
      <c r="E9" s="223" t="s">
        <v>30</v>
      </c>
      <c r="F9" s="224" t="s">
        <v>150</v>
      </c>
      <c r="G9" s="224"/>
      <c r="H9" s="223" t="s">
        <v>30</v>
      </c>
      <c r="O9" s="3"/>
    </row>
    <row r="10" spans="2:18" ht="26.25" customHeight="1">
      <c r="B10" s="221"/>
      <c r="C10" s="27">
        <v>2024</v>
      </c>
      <c r="D10" s="27">
        <v>2023</v>
      </c>
      <c r="E10" s="223"/>
      <c r="F10" s="27">
        <v>2024</v>
      </c>
      <c r="G10" s="27">
        <v>2023</v>
      </c>
      <c r="H10" s="223"/>
      <c r="I10" s="4"/>
      <c r="O10" s="3"/>
    </row>
    <row r="11" spans="2:18" ht="18.75" customHeight="1">
      <c r="B11" s="28" t="s">
        <v>22</v>
      </c>
      <c r="C11" s="205">
        <v>13039</v>
      </c>
      <c r="D11" s="205">
        <v>11005</v>
      </c>
      <c r="E11" s="206">
        <v>0.18482507950931404</v>
      </c>
      <c r="F11" s="205">
        <v>69848</v>
      </c>
      <c r="G11" s="207">
        <v>52999</v>
      </c>
      <c r="H11" s="206">
        <v>0.31791165871054172</v>
      </c>
      <c r="I11" s="4"/>
      <c r="O11" s="3"/>
    </row>
    <row r="12" spans="2:18" ht="18.75" customHeight="1">
      <c r="B12" s="31" t="s">
        <v>23</v>
      </c>
      <c r="C12" s="208">
        <v>3219</v>
      </c>
      <c r="D12" s="208">
        <v>2773</v>
      </c>
      <c r="E12" s="209">
        <v>0.16083663901911294</v>
      </c>
      <c r="F12" s="208">
        <v>14528</v>
      </c>
      <c r="G12" s="210">
        <v>12316</v>
      </c>
      <c r="H12" s="209">
        <v>0.1796037674569666</v>
      </c>
      <c r="O12" s="3"/>
      <c r="R12" s="9"/>
    </row>
    <row r="13" spans="2:18" ht="19.5" customHeight="1">
      <c r="B13" s="32" t="s">
        <v>4</v>
      </c>
      <c r="C13" s="211">
        <v>16258</v>
      </c>
      <c r="D13" s="211">
        <v>13778</v>
      </c>
      <c r="E13" s="212">
        <v>0.17999709682101894</v>
      </c>
      <c r="F13" s="211">
        <v>84376</v>
      </c>
      <c r="G13" s="211">
        <v>65315</v>
      </c>
      <c r="H13" s="212">
        <v>0.29183189160223533</v>
      </c>
      <c r="O13" s="3"/>
    </row>
    <row r="14" spans="2:18">
      <c r="B14" s="33"/>
      <c r="C14" s="26"/>
      <c r="D14" s="33"/>
      <c r="E14" s="33"/>
      <c r="F14" s="33"/>
      <c r="O14" s="3"/>
    </row>
    <row r="15" spans="2:18">
      <c r="B15" s="33"/>
      <c r="C15" s="26"/>
      <c r="D15" s="33"/>
      <c r="E15" s="33"/>
      <c r="F15" s="33"/>
      <c r="O15" s="3"/>
    </row>
    <row r="16" spans="2:18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85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92">
        <v>4472</v>
      </c>
      <c r="D44" s="192">
        <v>5377</v>
      </c>
      <c r="E44" s="192">
        <v>9748</v>
      </c>
      <c r="F44" s="192">
        <v>10812</v>
      </c>
      <c r="G44" s="192">
        <v>11585</v>
      </c>
      <c r="H44" s="192">
        <v>11005</v>
      </c>
      <c r="I44" s="192">
        <v>9962</v>
      </c>
      <c r="J44" s="192">
        <v>8830</v>
      </c>
      <c r="K44" s="192">
        <v>7338</v>
      </c>
      <c r="L44" s="192">
        <v>6340</v>
      </c>
      <c r="M44" s="192">
        <v>4814</v>
      </c>
      <c r="N44" s="192">
        <v>3886</v>
      </c>
      <c r="O44" s="199">
        <f>SUM(C44:N44)</f>
        <v>94169</v>
      </c>
    </row>
    <row r="45" spans="2:15">
      <c r="B45" s="14" t="s">
        <v>2</v>
      </c>
      <c r="C45" s="195">
        <v>1120</v>
      </c>
      <c r="D45" s="195">
        <v>1276</v>
      </c>
      <c r="E45" s="192">
        <v>2063</v>
      </c>
      <c r="F45" s="195">
        <v>2330</v>
      </c>
      <c r="G45" s="195">
        <v>2754</v>
      </c>
      <c r="H45" s="195">
        <v>2773</v>
      </c>
      <c r="I45" s="195">
        <v>2640</v>
      </c>
      <c r="J45" s="195">
        <v>2693</v>
      </c>
      <c r="K45" s="195">
        <v>2325</v>
      </c>
      <c r="L45" s="195">
        <v>1732</v>
      </c>
      <c r="M45" s="195">
        <v>1130</v>
      </c>
      <c r="N45" s="195">
        <v>742</v>
      </c>
      <c r="O45" s="199">
        <f>SUM(C45:N45)</f>
        <v>23578</v>
      </c>
    </row>
    <row r="46" spans="2:15">
      <c r="B46" s="18" t="s">
        <v>86</v>
      </c>
      <c r="C46" s="197">
        <f>SUM(C44:C45)</f>
        <v>5592</v>
      </c>
      <c r="D46" s="197">
        <f>SUM(D44:D45)</f>
        <v>6653</v>
      </c>
      <c r="E46" s="197">
        <f>SUM(E44:E45)</f>
        <v>11811</v>
      </c>
      <c r="F46" s="197">
        <v>13142</v>
      </c>
      <c r="G46" s="197">
        <v>14339</v>
      </c>
      <c r="H46" s="197">
        <v>13778</v>
      </c>
      <c r="I46" s="197">
        <v>12602</v>
      </c>
      <c r="J46" s="197">
        <v>11523</v>
      </c>
      <c r="K46" s="197">
        <v>9663</v>
      </c>
      <c r="L46" s="197">
        <v>8072</v>
      </c>
      <c r="M46" s="197">
        <v>5944</v>
      </c>
      <c r="N46" s="197">
        <v>4628</v>
      </c>
      <c r="O46" s="200">
        <f>SUM(C46:N46)</f>
        <v>117747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34" t="s">
        <v>5</v>
      </c>
      <c r="C2" s="35" t="s">
        <v>6</v>
      </c>
      <c r="D2" s="35" t="s">
        <v>7</v>
      </c>
      <c r="E2" s="36" t="s">
        <v>1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6" t="s">
        <v>13</v>
      </c>
      <c r="L2" s="36" t="s">
        <v>14</v>
      </c>
      <c r="M2" s="36" t="s">
        <v>15</v>
      </c>
      <c r="N2" s="36" t="s">
        <v>16</v>
      </c>
      <c r="O2" s="37" t="s">
        <v>4</v>
      </c>
    </row>
    <row r="3" spans="2:35" ht="15.75" customHeight="1">
      <c r="B3" s="38" t="s">
        <v>3</v>
      </c>
      <c r="C3" s="191">
        <v>1395</v>
      </c>
      <c r="D3" s="191">
        <v>2531</v>
      </c>
      <c r="E3" s="191">
        <v>4265</v>
      </c>
      <c r="F3" s="191">
        <v>5272</v>
      </c>
      <c r="G3" s="191">
        <v>4488</v>
      </c>
      <c r="H3" s="192">
        <v>4236</v>
      </c>
      <c r="I3" s="191"/>
      <c r="J3" s="191"/>
      <c r="K3" s="192"/>
      <c r="L3" s="191"/>
      <c r="M3" s="191"/>
      <c r="N3" s="191"/>
      <c r="O3" s="193">
        <f>SUM(C3:N3)</f>
        <v>22187</v>
      </c>
      <c r="P3" s="8">
        <f>O3/O5</f>
        <v>0.76076669866959268</v>
      </c>
    </row>
    <row r="4" spans="2:35" ht="15.75" customHeight="1">
      <c r="B4" s="38" t="s">
        <v>2</v>
      </c>
      <c r="C4" s="194">
        <v>381</v>
      </c>
      <c r="D4" s="194">
        <v>660</v>
      </c>
      <c r="E4" s="194">
        <v>1134</v>
      </c>
      <c r="F4" s="194">
        <v>1545</v>
      </c>
      <c r="G4" s="194">
        <v>1609</v>
      </c>
      <c r="H4" s="195">
        <v>1648</v>
      </c>
      <c r="I4" s="194"/>
      <c r="J4" s="194"/>
      <c r="K4" s="195"/>
      <c r="L4" s="194"/>
      <c r="M4" s="194"/>
      <c r="N4" s="194"/>
      <c r="O4" s="193">
        <f>SUM(C4:N4)</f>
        <v>6977</v>
      </c>
      <c r="P4" s="8">
        <f>O4/O5</f>
        <v>0.23923330133040735</v>
      </c>
    </row>
    <row r="5" spans="2:35">
      <c r="B5" s="39" t="s">
        <v>111</v>
      </c>
      <c r="C5" s="196">
        <f>SUM(C3:C4)</f>
        <v>1776</v>
      </c>
      <c r="D5" s="196">
        <f>SUM(D3:D4)</f>
        <v>3191</v>
      </c>
      <c r="E5" s="196">
        <v>5399</v>
      </c>
      <c r="F5" s="196">
        <v>6817</v>
      </c>
      <c r="G5" s="196">
        <v>6097</v>
      </c>
      <c r="H5" s="197">
        <v>5884</v>
      </c>
      <c r="I5" s="196"/>
      <c r="J5" s="196"/>
      <c r="K5" s="197"/>
      <c r="L5" s="196"/>
      <c r="M5" s="196"/>
      <c r="N5" s="196"/>
      <c r="O5" s="198">
        <f>SUM(C5:N5)</f>
        <v>29164</v>
      </c>
      <c r="P5" s="8">
        <v>1</v>
      </c>
    </row>
    <row r="6" spans="2:35" ht="15.75" customHeight="1">
      <c r="B6" s="40" t="s">
        <v>112</v>
      </c>
      <c r="C6" s="202">
        <f>C5/N46-1</f>
        <v>0.43805668016194321</v>
      </c>
      <c r="D6" s="202">
        <f>D5/C5-1</f>
        <v>0.79673423423423428</v>
      </c>
      <c r="E6" s="202">
        <f>E5/D5-1</f>
        <v>0.69194609840175492</v>
      </c>
      <c r="F6" s="202">
        <v>0.26264122985738103</v>
      </c>
      <c r="G6" s="202">
        <v>-0.10561830717324339</v>
      </c>
      <c r="H6" s="204">
        <v>-3.4935214039691687E-2</v>
      </c>
      <c r="I6" s="202"/>
      <c r="J6" s="202"/>
      <c r="K6" s="201"/>
      <c r="L6" s="202"/>
      <c r="M6" s="202"/>
      <c r="N6" s="202"/>
      <c r="O6" s="203"/>
    </row>
    <row r="7" spans="2:35" ht="15.75" customHeight="1">
      <c r="B7" s="41" t="s">
        <v>113</v>
      </c>
      <c r="C7" s="42">
        <f>C5/C46-1</f>
        <v>0.13409961685823757</v>
      </c>
      <c r="D7" s="42">
        <f>D5/D46-1</f>
        <v>0.57580246913580257</v>
      </c>
      <c r="E7" s="42">
        <f>E5/E46-1</f>
        <v>0.33440434997528423</v>
      </c>
      <c r="F7" s="42">
        <v>0.45289855072463769</v>
      </c>
      <c r="G7" s="42">
        <v>0.24149867644064349</v>
      </c>
      <c r="H7" s="23">
        <v>0.22557800458237875</v>
      </c>
      <c r="I7" s="42"/>
      <c r="J7" s="42"/>
      <c r="K7" s="23"/>
      <c r="L7" s="42"/>
      <c r="M7" s="42"/>
      <c r="N7" s="42"/>
      <c r="O7" s="43">
        <f ca="1">+O5/G13-1</f>
        <v>0.3231704550610226</v>
      </c>
    </row>
    <row r="8" spans="2:35">
      <c r="B8" s="33"/>
      <c r="C8" s="26"/>
      <c r="D8" s="33"/>
      <c r="E8" s="33"/>
      <c r="F8" s="33"/>
      <c r="O8" s="3"/>
    </row>
    <row r="9" spans="2:35" ht="24.75" customHeight="1">
      <c r="B9" s="221" t="s">
        <v>5</v>
      </c>
      <c r="C9" s="225" t="str">
        <f>'R_PTW 2024vs2023'!C9:D9</f>
        <v>JUNE</v>
      </c>
      <c r="D9" s="225"/>
      <c r="E9" s="226" t="s">
        <v>30</v>
      </c>
      <c r="F9" s="227" t="str">
        <f>'R_PTW 2024vs2023'!F9:G9</f>
        <v>JANUARY-JUNE</v>
      </c>
      <c r="G9" s="225"/>
      <c r="H9" s="226" t="s">
        <v>30</v>
      </c>
      <c r="O9" s="3"/>
    </row>
    <row r="10" spans="2:35" ht="26.25" customHeight="1">
      <c r="B10" s="221"/>
      <c r="C10" s="27">
        <f>'R_PTW 2024vs2023'!C10</f>
        <v>2024</v>
      </c>
      <c r="D10" s="27">
        <f>'R_PTW 2024vs2023'!D10</f>
        <v>2023</v>
      </c>
      <c r="E10" s="226"/>
      <c r="F10" s="27">
        <f>'R_PTW 2024vs2023'!F10</f>
        <v>2024</v>
      </c>
      <c r="G10" s="27">
        <f>'R_PTW 2024vs2023'!G10</f>
        <v>2023</v>
      </c>
      <c r="H10" s="226"/>
      <c r="I10" s="4"/>
      <c r="O10" s="3"/>
    </row>
    <row r="11" spans="2:35" ht="19.5" customHeight="1">
      <c r="B11" s="15" t="s">
        <v>22</v>
      </c>
      <c r="C11" s="29">
        <f ca="1">OFFSET(B3,,COUNTA(C3:N3),,)</f>
        <v>4236</v>
      </c>
      <c r="D11" s="29">
        <f ca="1">OFFSET(B44,,COUNTA(C3:N3),,)</f>
        <v>3442</v>
      </c>
      <c r="E11" s="30">
        <f ca="1">+C11/D11-1</f>
        <v>0.23067983730389319</v>
      </c>
      <c r="F11" s="29">
        <f>O3</f>
        <v>22187</v>
      </c>
      <c r="G11" s="15">
        <f ca="1">SUM(OFFSET(C44,,,,COUNTA(C3:N3)))</f>
        <v>16423</v>
      </c>
      <c r="H11" s="30">
        <f ca="1">+F11/G11-1</f>
        <v>0.35097119892833217</v>
      </c>
      <c r="I11" s="4"/>
      <c r="O11" s="3"/>
      <c r="AI11" s="8"/>
    </row>
    <row r="12" spans="2:35" ht="19.5" customHeight="1">
      <c r="B12" s="17" t="s">
        <v>23</v>
      </c>
      <c r="C12" s="46">
        <f ca="1">OFFSET(B4,,COUNTA(C4:N4),,)</f>
        <v>1648</v>
      </c>
      <c r="D12" s="46">
        <f ca="1">OFFSET(B45,,COUNTA(C4:N4),,)</f>
        <v>1359</v>
      </c>
      <c r="E12" s="47">
        <f ca="1">+C12/D12-1</f>
        <v>0.21265636497424567</v>
      </c>
      <c r="F12" s="46">
        <f>O4</f>
        <v>6977</v>
      </c>
      <c r="G12" s="17">
        <f ca="1">SUM(OFFSET(C45,,,,COUNTA(C4:N4)))</f>
        <v>5618</v>
      </c>
      <c r="H12" s="47">
        <f ca="1">+F12/G12-1</f>
        <v>0.24190103239587035</v>
      </c>
      <c r="O12" s="3"/>
      <c r="R12" s="9"/>
      <c r="AI12" s="8"/>
    </row>
    <row r="13" spans="2:35" ht="19.5" customHeight="1">
      <c r="B13" s="48" t="s">
        <v>4</v>
      </c>
      <c r="C13" s="48">
        <f ca="1">SUM(C11:C12)</f>
        <v>5884</v>
      </c>
      <c r="D13" s="48">
        <f ca="1">SUM(D11:D12)</f>
        <v>4801</v>
      </c>
      <c r="E13" s="49">
        <f ca="1">+C13/D13-1</f>
        <v>0.22557800458237875</v>
      </c>
      <c r="F13" s="48">
        <f>SUM(F11:F12)</f>
        <v>29164</v>
      </c>
      <c r="G13" s="48">
        <f ca="1">SUM(G11:G12)</f>
        <v>22041</v>
      </c>
      <c r="H13" s="49">
        <f ca="1">+F13/G13-1</f>
        <v>0.3231704550610226</v>
      </c>
      <c r="J13" s="50"/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87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34" t="s">
        <v>5</v>
      </c>
      <c r="C43" s="35" t="s">
        <v>6</v>
      </c>
      <c r="D43" s="35" t="s">
        <v>7</v>
      </c>
      <c r="E43" s="36" t="s">
        <v>1</v>
      </c>
      <c r="F43" s="36" t="s">
        <v>8</v>
      </c>
      <c r="G43" s="36" t="s">
        <v>9</v>
      </c>
      <c r="H43" s="36" t="s">
        <v>10</v>
      </c>
      <c r="I43" s="36" t="s">
        <v>11</v>
      </c>
      <c r="J43" s="36" t="s">
        <v>12</v>
      </c>
      <c r="K43" s="36" t="s">
        <v>13</v>
      </c>
      <c r="L43" s="36" t="s">
        <v>14</v>
      </c>
      <c r="M43" s="36" t="s">
        <v>15</v>
      </c>
      <c r="N43" s="36" t="s">
        <v>16</v>
      </c>
      <c r="O43" s="37" t="s">
        <v>4</v>
      </c>
    </row>
    <row r="44" spans="2:15">
      <c r="B44" s="38" t="s">
        <v>3</v>
      </c>
      <c r="C44" s="191">
        <v>1126</v>
      </c>
      <c r="D44" s="191">
        <v>1524</v>
      </c>
      <c r="E44" s="191">
        <v>3134</v>
      </c>
      <c r="F44" s="191">
        <v>3577</v>
      </c>
      <c r="G44" s="191">
        <v>3620</v>
      </c>
      <c r="H44" s="191">
        <v>3442</v>
      </c>
      <c r="I44" s="191">
        <v>2949</v>
      </c>
      <c r="J44" s="191">
        <v>2567</v>
      </c>
      <c r="K44" s="192">
        <v>2080</v>
      </c>
      <c r="L44" s="191">
        <v>1658</v>
      </c>
      <c r="M44" s="191">
        <v>1126</v>
      </c>
      <c r="N44" s="191">
        <v>953</v>
      </c>
      <c r="O44" s="193">
        <f>SUM(C44:N44)</f>
        <v>27756</v>
      </c>
    </row>
    <row r="45" spans="2:15">
      <c r="B45" s="38" t="s">
        <v>2</v>
      </c>
      <c r="C45" s="194">
        <v>440</v>
      </c>
      <c r="D45" s="194">
        <v>501</v>
      </c>
      <c r="E45" s="194">
        <v>912</v>
      </c>
      <c r="F45" s="194">
        <v>1115</v>
      </c>
      <c r="G45" s="194">
        <v>1291</v>
      </c>
      <c r="H45" s="194">
        <v>1359</v>
      </c>
      <c r="I45" s="194">
        <v>1269</v>
      </c>
      <c r="J45" s="194">
        <v>1244</v>
      </c>
      <c r="K45" s="195">
        <v>1153</v>
      </c>
      <c r="L45" s="194">
        <v>813</v>
      </c>
      <c r="M45" s="194">
        <v>482</v>
      </c>
      <c r="N45" s="194">
        <v>282</v>
      </c>
      <c r="O45" s="193">
        <f>SUM(C45:N45)</f>
        <v>10861</v>
      </c>
    </row>
    <row r="46" spans="2:15">
      <c r="B46" s="39" t="s">
        <v>86</v>
      </c>
      <c r="C46" s="196">
        <f>SUM(C44:C45)</f>
        <v>1566</v>
      </c>
      <c r="D46" s="196">
        <f>SUM(D44:D45)</f>
        <v>2025</v>
      </c>
      <c r="E46" s="196">
        <f>SUM(E44:E45)</f>
        <v>4046</v>
      </c>
      <c r="F46" s="196">
        <v>4692</v>
      </c>
      <c r="G46" s="196">
        <v>4911</v>
      </c>
      <c r="H46" s="196">
        <v>4801</v>
      </c>
      <c r="I46" s="196">
        <v>4218</v>
      </c>
      <c r="J46" s="196">
        <v>3811</v>
      </c>
      <c r="K46" s="197">
        <v>3233</v>
      </c>
      <c r="L46" s="196">
        <v>2471</v>
      </c>
      <c r="M46" s="196">
        <v>1608</v>
      </c>
      <c r="N46" s="196">
        <v>1235</v>
      </c>
      <c r="O46" s="198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28" t="s">
        <v>143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9" t="s">
        <v>33</v>
      </c>
      <c r="C3" s="54" t="s">
        <v>6</v>
      </c>
      <c r="D3" s="54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55"/>
    </row>
    <row r="4" spans="2:19" hidden="1">
      <c r="B4" s="56">
        <v>2006</v>
      </c>
      <c r="C4" s="56">
        <v>93</v>
      </c>
      <c r="D4" s="56">
        <v>133</v>
      </c>
      <c r="E4" s="56">
        <v>393</v>
      </c>
      <c r="F4" s="56">
        <v>804</v>
      </c>
      <c r="G4" s="56">
        <v>787</v>
      </c>
      <c r="H4" s="56">
        <v>708</v>
      </c>
      <c r="I4" s="56">
        <v>655</v>
      </c>
      <c r="J4" s="56">
        <v>503</v>
      </c>
      <c r="K4" s="56">
        <v>360</v>
      </c>
      <c r="L4" s="56">
        <v>242</v>
      </c>
      <c r="M4" s="56">
        <v>173</v>
      </c>
      <c r="N4" s="56">
        <v>264</v>
      </c>
      <c r="O4" s="56">
        <v>5115</v>
      </c>
      <c r="P4" s="55"/>
    </row>
    <row r="5" spans="2:19" s="9" customFormat="1" hidden="1">
      <c r="B5" s="57">
        <v>2007</v>
      </c>
      <c r="C5" s="57">
        <v>227</v>
      </c>
      <c r="D5" s="57">
        <v>244</v>
      </c>
      <c r="E5" s="57">
        <v>762</v>
      </c>
      <c r="F5" s="57">
        <v>1121</v>
      </c>
      <c r="G5" s="57">
        <v>1095</v>
      </c>
      <c r="H5" s="57">
        <v>910</v>
      </c>
      <c r="I5" s="57">
        <v>944</v>
      </c>
      <c r="J5" s="57">
        <v>862</v>
      </c>
      <c r="K5" s="57">
        <v>484</v>
      </c>
      <c r="L5" s="57">
        <v>386</v>
      </c>
      <c r="M5" s="57">
        <v>171</v>
      </c>
      <c r="N5" s="57">
        <v>368</v>
      </c>
      <c r="O5" s="16">
        <v>7574</v>
      </c>
      <c r="P5" s="58"/>
    </row>
    <row r="6" spans="2:19" s="9" customFormat="1">
      <c r="B6" s="62">
        <v>2020</v>
      </c>
      <c r="C6" s="187">
        <v>698</v>
      </c>
      <c r="D6" s="187">
        <v>1090</v>
      </c>
      <c r="E6" s="187">
        <v>1350</v>
      </c>
      <c r="F6" s="187">
        <v>1613</v>
      </c>
      <c r="G6" s="187">
        <v>2729</v>
      </c>
      <c r="H6" s="187">
        <v>2949</v>
      </c>
      <c r="I6" s="187">
        <v>3027</v>
      </c>
      <c r="J6" s="187">
        <v>2057</v>
      </c>
      <c r="K6" s="187">
        <v>1528</v>
      </c>
      <c r="L6" s="187">
        <v>1113</v>
      </c>
      <c r="M6" s="187">
        <v>999</v>
      </c>
      <c r="N6" s="187">
        <v>2662</v>
      </c>
      <c r="O6" s="188">
        <v>19103</v>
      </c>
      <c r="P6" s="61"/>
    </row>
    <row r="7" spans="2:19" s="9" customFormat="1">
      <c r="B7" s="59">
        <v>2021</v>
      </c>
      <c r="C7" s="186">
        <v>410</v>
      </c>
      <c r="D7" s="186">
        <v>906</v>
      </c>
      <c r="E7" s="186">
        <v>2223</v>
      </c>
      <c r="F7" s="186">
        <v>2884</v>
      </c>
      <c r="G7" s="186">
        <v>2963</v>
      </c>
      <c r="H7" s="186">
        <v>2848</v>
      </c>
      <c r="I7" s="186">
        <v>2423</v>
      </c>
      <c r="J7" s="186">
        <v>1894</v>
      </c>
      <c r="K7" s="186">
        <v>1461</v>
      </c>
      <c r="L7" s="186">
        <v>1186</v>
      </c>
      <c r="M7" s="186">
        <v>1071</v>
      </c>
      <c r="N7" s="186">
        <v>1310</v>
      </c>
      <c r="O7" s="184">
        <v>21815</v>
      </c>
      <c r="P7" s="61"/>
    </row>
    <row r="8" spans="2:19" s="9" customFormat="1">
      <c r="B8" s="62">
        <v>2022</v>
      </c>
      <c r="C8" s="187">
        <v>856</v>
      </c>
      <c r="D8" s="187">
        <v>1276</v>
      </c>
      <c r="E8" s="187">
        <v>2828</v>
      </c>
      <c r="F8" s="187">
        <v>2875</v>
      </c>
      <c r="G8" s="187">
        <v>3412</v>
      </c>
      <c r="H8" s="187">
        <v>3241</v>
      </c>
      <c r="I8" s="187">
        <v>2715</v>
      </c>
      <c r="J8" s="187">
        <v>2326</v>
      </c>
      <c r="K8" s="187">
        <v>1469</v>
      </c>
      <c r="L8" s="187">
        <v>1176</v>
      </c>
      <c r="M8" s="187">
        <v>936</v>
      </c>
      <c r="N8" s="187">
        <v>800</v>
      </c>
      <c r="O8" s="188">
        <f t="shared" ref="O8" si="0">SUM(C8:N8)</f>
        <v>23910</v>
      </c>
      <c r="P8" s="61"/>
    </row>
    <row r="9" spans="2:19" s="9" customFormat="1">
      <c r="B9" s="62">
        <v>2023</v>
      </c>
      <c r="C9" s="187">
        <v>1126</v>
      </c>
      <c r="D9" s="187">
        <v>1524</v>
      </c>
      <c r="E9" s="187">
        <v>3134</v>
      </c>
      <c r="F9" s="187">
        <v>3577</v>
      </c>
      <c r="G9" s="187">
        <v>3620</v>
      </c>
      <c r="H9" s="187">
        <v>3442</v>
      </c>
      <c r="I9" s="187">
        <v>2949</v>
      </c>
      <c r="J9" s="187">
        <v>2567</v>
      </c>
      <c r="K9" s="187">
        <v>2080</v>
      </c>
      <c r="L9" s="187">
        <v>1658</v>
      </c>
      <c r="M9" s="187">
        <v>1126</v>
      </c>
      <c r="N9" s="187">
        <v>953</v>
      </c>
      <c r="O9" s="188">
        <f t="shared" ref="O9" si="1">SUM(C9:N9)</f>
        <v>27756</v>
      </c>
      <c r="P9" s="61"/>
    </row>
    <row r="10" spans="2:19">
      <c r="B10" s="63">
        <v>2024</v>
      </c>
      <c r="C10" s="189">
        <v>1395</v>
      </c>
      <c r="D10" s="189">
        <v>2531</v>
      </c>
      <c r="E10" s="189">
        <v>4265</v>
      </c>
      <c r="F10" s="189">
        <v>5272</v>
      </c>
      <c r="G10" s="189">
        <v>4488</v>
      </c>
      <c r="H10" s="189">
        <v>4236</v>
      </c>
      <c r="I10" s="189"/>
      <c r="J10" s="189"/>
      <c r="K10" s="189"/>
      <c r="L10" s="189"/>
      <c r="M10" s="189"/>
      <c r="N10" s="189"/>
      <c r="O10" s="190">
        <f t="shared" ref="O10" si="2">SUM(C10:N10)</f>
        <v>22187</v>
      </c>
      <c r="P10" s="4"/>
      <c r="S10" s="9"/>
    </row>
    <row r="11" spans="2:19">
      <c r="B11" s="62" t="s">
        <v>116</v>
      </c>
      <c r="C11" s="64">
        <f t="shared" ref="C11:E11" si="3">+C10/C9-1</f>
        <v>0.23889875666074611</v>
      </c>
      <c r="D11" s="64">
        <f t="shared" si="3"/>
        <v>0.66076115485564313</v>
      </c>
      <c r="E11" s="64">
        <f t="shared" si="3"/>
        <v>0.36088066368857685</v>
      </c>
      <c r="F11" s="64">
        <v>0.47386077718758735</v>
      </c>
      <c r="G11" s="64">
        <v>0.23977900552486187</v>
      </c>
      <c r="H11" s="64">
        <v>0.23067983730389319</v>
      </c>
      <c r="I11" s="64"/>
      <c r="J11" s="64"/>
      <c r="K11" s="64"/>
      <c r="L11" s="64"/>
      <c r="M11" s="64"/>
      <c r="N11" s="64"/>
      <c r="O11" s="64">
        <f ca="1">+O10/G15-1</f>
        <v>0.35097119892833217</v>
      </c>
    </row>
    <row r="12" spans="2:19">
      <c r="C12" s="65"/>
      <c r="D12" s="65"/>
      <c r="E12" s="65"/>
      <c r="F12" s="65"/>
      <c r="G12" s="65"/>
      <c r="H12" s="65"/>
      <c r="I12" s="65"/>
      <c r="J12" s="66"/>
      <c r="K12" s="66"/>
      <c r="L12" s="66"/>
      <c r="M12" s="66"/>
      <c r="N12" s="66"/>
      <c r="O12" s="65"/>
    </row>
    <row r="13" spans="2:19" ht="24" customHeight="1">
      <c r="B13" s="230" t="s">
        <v>5</v>
      </c>
      <c r="C13" s="231" t="str">
        <f>'R_PTW NEW 2024vs2023'!C9:D9</f>
        <v>JUNE</v>
      </c>
      <c r="D13" s="231"/>
      <c r="E13" s="232" t="s">
        <v>30</v>
      </c>
      <c r="F13" s="233" t="str">
        <f>'R_PTW 2024vs2023'!F9:G9</f>
        <v>JANUARY-JUNE</v>
      </c>
      <c r="G13" s="231"/>
      <c r="H13" s="232" t="s">
        <v>30</v>
      </c>
      <c r="I13" s="65"/>
      <c r="J13" s="66"/>
      <c r="K13" s="66"/>
      <c r="L13" s="66"/>
      <c r="M13" s="66"/>
      <c r="N13" s="66"/>
      <c r="O13" s="65"/>
    </row>
    <row r="14" spans="2:19" ht="21" customHeight="1">
      <c r="B14" s="230"/>
      <c r="C14" s="67">
        <f>'R_PTW NEW 2024vs2023'!C10</f>
        <v>2024</v>
      </c>
      <c r="D14" s="67">
        <f>'R_PTW NEW 2024vs2023'!D10</f>
        <v>2023</v>
      </c>
      <c r="E14" s="232"/>
      <c r="F14" s="67">
        <f>'R_PTW NEW 2024vs2023'!F10</f>
        <v>2024</v>
      </c>
      <c r="G14" s="67">
        <f>'R_PTW NEW 2024vs2023'!G10</f>
        <v>2023</v>
      </c>
      <c r="H14" s="232"/>
      <c r="I14" s="65"/>
      <c r="J14" s="66"/>
      <c r="K14" s="66"/>
      <c r="L14" s="66"/>
      <c r="M14" s="66"/>
      <c r="N14" s="66"/>
      <c r="O14" s="65"/>
    </row>
    <row r="15" spans="2:19" ht="19.5" customHeight="1">
      <c r="B15" s="68" t="s">
        <v>34</v>
      </c>
      <c r="C15" s="69">
        <f ca="1">OFFSET(B10,,COUNTA(C10:N10),,)</f>
        <v>4236</v>
      </c>
      <c r="D15" s="69">
        <f ca="1">OFFSET(B9,,COUNTA(C10:N10),,)</f>
        <v>3442</v>
      </c>
      <c r="E15" s="70">
        <f ca="1">+C15/D15-1</f>
        <v>0.23067983730389319</v>
      </c>
      <c r="F15" s="69">
        <f>+O10</f>
        <v>22187</v>
      </c>
      <c r="G15" s="68">
        <f ca="1">SUM(OFFSET(C9,,,,COUNTA(C10:N10)))</f>
        <v>16423</v>
      </c>
      <c r="H15" s="70">
        <f ca="1">+F15/G15-1</f>
        <v>0.35097119892833217</v>
      </c>
      <c r="I15" s="65"/>
      <c r="J15" s="66"/>
      <c r="K15" s="66"/>
      <c r="L15" s="66"/>
      <c r="M15" s="66"/>
      <c r="N15" s="66"/>
      <c r="O15" s="65"/>
    </row>
    <row r="16" spans="2:19">
      <c r="B16" s="71"/>
      <c r="C16" s="72"/>
      <c r="D16" s="71"/>
      <c r="E16" s="73"/>
      <c r="F16" s="65"/>
      <c r="G16" s="65"/>
      <c r="H16" s="65"/>
      <c r="I16" s="65"/>
      <c r="J16" s="66"/>
      <c r="K16" s="66"/>
      <c r="L16" s="66"/>
      <c r="M16" s="66"/>
      <c r="N16" s="66"/>
      <c r="O16" s="65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74">
        <v>316</v>
      </c>
      <c r="D48" s="75">
        <v>531</v>
      </c>
      <c r="E48" s="75">
        <v>826</v>
      </c>
      <c r="F48" s="75">
        <v>728</v>
      </c>
      <c r="G48" s="75">
        <v>677</v>
      </c>
      <c r="H48" s="75">
        <v>632</v>
      </c>
      <c r="I48" s="75">
        <v>583</v>
      </c>
      <c r="J48" s="7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74">
        <v>171</v>
      </c>
      <c r="D50" s="75">
        <v>277</v>
      </c>
      <c r="E50" s="75">
        <v>688</v>
      </c>
      <c r="F50" s="75">
        <v>849</v>
      </c>
      <c r="G50" s="75"/>
      <c r="H50" s="75"/>
      <c r="I50" s="75"/>
      <c r="J50" s="75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42" t="s">
        <v>134</v>
      </c>
      <c r="C2" s="242"/>
      <c r="D2" s="242"/>
      <c r="E2" s="242"/>
      <c r="F2" s="242"/>
      <c r="G2" s="242"/>
      <c r="H2" s="242"/>
      <c r="I2" s="76"/>
      <c r="J2" s="243" t="s">
        <v>137</v>
      </c>
      <c r="K2" s="243"/>
      <c r="L2" s="243"/>
      <c r="M2" s="243"/>
      <c r="N2" s="243"/>
      <c r="O2" s="243"/>
      <c r="P2" s="243"/>
      <c r="R2" s="243" t="s">
        <v>136</v>
      </c>
      <c r="S2" s="243"/>
      <c r="T2" s="243"/>
      <c r="U2" s="243"/>
      <c r="V2" s="243"/>
      <c r="W2" s="243"/>
      <c r="X2" s="243"/>
    </row>
    <row r="3" spans="2:24" ht="15" customHeight="1">
      <c r="B3" s="244" t="s">
        <v>49</v>
      </c>
      <c r="C3" s="236" t="s">
        <v>50</v>
      </c>
      <c r="D3" s="236" t="s">
        <v>151</v>
      </c>
      <c r="E3" s="236"/>
      <c r="F3" s="236"/>
      <c r="G3" s="236"/>
      <c r="H3" s="236"/>
      <c r="I3" s="76"/>
      <c r="J3" s="244" t="s">
        <v>51</v>
      </c>
      <c r="K3" s="236" t="s">
        <v>50</v>
      </c>
      <c r="L3" s="236" t="str">
        <f>D3</f>
        <v>January-June</v>
      </c>
      <c r="M3" s="236"/>
      <c r="N3" s="236"/>
      <c r="O3" s="236"/>
      <c r="P3" s="236"/>
      <c r="R3" s="244" t="s">
        <v>42</v>
      </c>
      <c r="S3" s="236" t="s">
        <v>50</v>
      </c>
      <c r="T3" s="236" t="str">
        <f>L3</f>
        <v>January-June</v>
      </c>
      <c r="U3" s="236"/>
      <c r="V3" s="236"/>
      <c r="W3" s="236"/>
      <c r="X3" s="236"/>
    </row>
    <row r="4" spans="2:24" ht="15" customHeight="1">
      <c r="B4" s="244"/>
      <c r="C4" s="236"/>
      <c r="D4" s="77">
        <v>2024</v>
      </c>
      <c r="E4" s="77" t="s">
        <v>52</v>
      </c>
      <c r="F4" s="77">
        <v>2023</v>
      </c>
      <c r="G4" s="77" t="s">
        <v>52</v>
      </c>
      <c r="H4" s="77" t="s">
        <v>53</v>
      </c>
      <c r="I4" s="78"/>
      <c r="J4" s="244"/>
      <c r="K4" s="236"/>
      <c r="L4" s="236">
        <v>2024</v>
      </c>
      <c r="M4" s="236">
        <v>2023</v>
      </c>
      <c r="N4" s="240" t="s">
        <v>54</v>
      </c>
      <c r="O4" s="240" t="s">
        <v>135</v>
      </c>
      <c r="P4" s="240" t="s">
        <v>103</v>
      </c>
      <c r="R4" s="244"/>
      <c r="S4" s="236"/>
      <c r="T4" s="236">
        <v>2024</v>
      </c>
      <c r="U4" s="236">
        <v>2023</v>
      </c>
      <c r="V4" s="240" t="s">
        <v>54</v>
      </c>
      <c r="W4" s="240" t="s">
        <v>135</v>
      </c>
      <c r="X4" s="240" t="s">
        <v>103</v>
      </c>
    </row>
    <row r="5" spans="2:24" ht="12.75" customHeight="1">
      <c r="B5" s="166">
        <v>1</v>
      </c>
      <c r="C5" s="167" t="s">
        <v>25</v>
      </c>
      <c r="D5" s="168">
        <v>4138</v>
      </c>
      <c r="E5" s="79">
        <v>0.18647199315037627</v>
      </c>
      <c r="F5" s="168">
        <v>3548</v>
      </c>
      <c r="G5" s="79">
        <v>0.21603848261584363</v>
      </c>
      <c r="H5" s="79">
        <v>0.16629086809470128</v>
      </c>
      <c r="J5" s="244"/>
      <c r="K5" s="236"/>
      <c r="L5" s="236"/>
      <c r="M5" s="236"/>
      <c r="N5" s="241"/>
      <c r="O5" s="241"/>
      <c r="P5" s="241"/>
      <c r="R5" s="244"/>
      <c r="S5" s="236"/>
      <c r="T5" s="236"/>
      <c r="U5" s="236"/>
      <c r="V5" s="241"/>
      <c r="W5" s="241"/>
      <c r="X5" s="241"/>
    </row>
    <row r="6" spans="2:24" ht="15">
      <c r="B6" s="169">
        <v>2</v>
      </c>
      <c r="C6" s="170" t="s">
        <v>24</v>
      </c>
      <c r="D6" s="171">
        <v>2594</v>
      </c>
      <c r="E6" s="81">
        <v>0.11689423640214501</v>
      </c>
      <c r="F6" s="171">
        <v>1780</v>
      </c>
      <c r="G6" s="81">
        <v>0.10838458259757656</v>
      </c>
      <c r="H6" s="81">
        <v>0.45730337078651684</v>
      </c>
      <c r="J6" s="82" t="s">
        <v>68</v>
      </c>
      <c r="K6" s="174" t="s">
        <v>25</v>
      </c>
      <c r="L6" s="213">
        <v>1511</v>
      </c>
      <c r="M6" s="213">
        <v>1507</v>
      </c>
      <c r="N6" s="83">
        <v>2.6542800265427768E-3</v>
      </c>
      <c r="O6" s="84"/>
      <c r="P6" s="85"/>
      <c r="R6" s="82" t="s">
        <v>43</v>
      </c>
      <c r="S6" s="174" t="s">
        <v>25</v>
      </c>
      <c r="T6" s="213">
        <v>1531</v>
      </c>
      <c r="U6" s="213">
        <v>1600</v>
      </c>
      <c r="V6" s="83">
        <v>-4.3124999999999969E-2</v>
      </c>
      <c r="W6" s="84"/>
      <c r="X6" s="85"/>
    </row>
    <row r="7" spans="2:24" ht="15">
      <c r="B7" s="166">
        <v>3</v>
      </c>
      <c r="C7" s="167" t="s">
        <v>0</v>
      </c>
      <c r="D7" s="168">
        <v>2304</v>
      </c>
      <c r="E7" s="79">
        <v>0.1038258753548736</v>
      </c>
      <c r="F7" s="168">
        <v>2000</v>
      </c>
      <c r="G7" s="79">
        <v>0.1217804298849175</v>
      </c>
      <c r="H7" s="79">
        <v>0.15199999999999991</v>
      </c>
      <c r="J7" s="82"/>
      <c r="K7" s="175" t="s">
        <v>26</v>
      </c>
      <c r="L7" s="214">
        <v>1177</v>
      </c>
      <c r="M7" s="214">
        <v>880</v>
      </c>
      <c r="N7" s="86">
        <v>0.33749999999999991</v>
      </c>
      <c r="O7" s="87"/>
      <c r="P7" s="88"/>
      <c r="R7" s="82"/>
      <c r="S7" s="175" t="s">
        <v>24</v>
      </c>
      <c r="T7" s="214">
        <v>820</v>
      </c>
      <c r="U7" s="214">
        <v>471</v>
      </c>
      <c r="V7" s="86">
        <v>0.74097664543524422</v>
      </c>
      <c r="W7" s="87"/>
      <c r="X7" s="88"/>
    </row>
    <row r="8" spans="2:24" ht="15">
      <c r="B8" s="169">
        <v>4</v>
      </c>
      <c r="C8" s="170" t="s">
        <v>26</v>
      </c>
      <c r="D8" s="171">
        <v>1253</v>
      </c>
      <c r="E8" s="81">
        <v>5.6464332387003741E-2</v>
      </c>
      <c r="F8" s="171">
        <v>912</v>
      </c>
      <c r="G8" s="81">
        <v>5.5531876027522374E-2</v>
      </c>
      <c r="H8" s="81">
        <v>0.37390350877192979</v>
      </c>
      <c r="J8" s="82"/>
      <c r="K8" s="174" t="s">
        <v>24</v>
      </c>
      <c r="L8" s="213">
        <v>1143</v>
      </c>
      <c r="M8" s="213">
        <v>707</v>
      </c>
      <c r="N8" s="83">
        <v>0.61669024045261667</v>
      </c>
      <c r="O8" s="87"/>
      <c r="P8" s="88"/>
      <c r="R8" s="82"/>
      <c r="S8" s="174" t="s">
        <v>73</v>
      </c>
      <c r="T8" s="213">
        <v>475</v>
      </c>
      <c r="U8" s="213">
        <v>406</v>
      </c>
      <c r="V8" s="83">
        <v>0.16995073891625623</v>
      </c>
      <c r="W8" s="87"/>
      <c r="X8" s="88"/>
    </row>
    <row r="9" spans="2:24">
      <c r="B9" s="166">
        <v>5</v>
      </c>
      <c r="C9" s="167" t="s">
        <v>27</v>
      </c>
      <c r="D9" s="168">
        <v>1016</v>
      </c>
      <c r="E9" s="79">
        <v>4.5784326979406063E-2</v>
      </c>
      <c r="F9" s="168">
        <v>681</v>
      </c>
      <c r="G9" s="79">
        <v>4.1466236375814404E-2</v>
      </c>
      <c r="H9" s="79">
        <v>0.49192364170337743</v>
      </c>
      <c r="J9" s="82"/>
      <c r="K9" s="89" t="s">
        <v>100</v>
      </c>
      <c r="L9" s="90">
        <v>5105</v>
      </c>
      <c r="M9" s="90">
        <v>3499</v>
      </c>
      <c r="N9" s="86">
        <v>0.45898828236639044</v>
      </c>
      <c r="O9" s="91"/>
      <c r="P9" s="92"/>
      <c r="R9" s="82"/>
      <c r="S9" s="89" t="s">
        <v>100</v>
      </c>
      <c r="T9" s="90">
        <v>1689</v>
      </c>
      <c r="U9" s="90">
        <v>1333</v>
      </c>
      <c r="V9" s="86">
        <v>0.26706676669167284</v>
      </c>
      <c r="W9" s="91"/>
      <c r="X9" s="92"/>
    </row>
    <row r="10" spans="2:24">
      <c r="B10" s="169">
        <v>6</v>
      </c>
      <c r="C10" s="170" t="s">
        <v>102</v>
      </c>
      <c r="D10" s="171">
        <v>932</v>
      </c>
      <c r="E10" s="81">
        <v>4.1999008607092964E-2</v>
      </c>
      <c r="F10" s="171">
        <v>426</v>
      </c>
      <c r="G10" s="81">
        <v>2.5939231565487428E-2</v>
      </c>
      <c r="H10" s="81">
        <v>1.187793427230047</v>
      </c>
      <c r="J10" s="93" t="s">
        <v>68</v>
      </c>
      <c r="K10" s="94"/>
      <c r="L10" s="176">
        <v>8936</v>
      </c>
      <c r="M10" s="176">
        <v>6593</v>
      </c>
      <c r="N10" s="177">
        <v>0.35537691490975276</v>
      </c>
      <c r="O10" s="95">
        <v>0.40268577351178408</v>
      </c>
      <c r="P10" s="95">
        <v>0.40144918711563055</v>
      </c>
      <c r="R10" s="93" t="s">
        <v>58</v>
      </c>
      <c r="S10" s="94"/>
      <c r="T10" s="176">
        <v>4515</v>
      </c>
      <c r="U10" s="176">
        <v>3810</v>
      </c>
      <c r="V10" s="177">
        <v>0.18503937007874005</v>
      </c>
      <c r="W10" s="95">
        <v>0.20346086251182913</v>
      </c>
      <c r="X10" s="95">
        <v>0.23199171893076784</v>
      </c>
    </row>
    <row r="11" spans="2:24" ht="15">
      <c r="B11" s="166">
        <v>7</v>
      </c>
      <c r="C11" s="167" t="s">
        <v>64</v>
      </c>
      <c r="D11" s="168">
        <v>883</v>
      </c>
      <c r="E11" s="79">
        <v>3.9790906223243661E-2</v>
      </c>
      <c r="F11" s="168">
        <v>575</v>
      </c>
      <c r="G11" s="79">
        <v>3.5011873591913781E-2</v>
      </c>
      <c r="H11" s="79">
        <v>0.53565217391304354</v>
      </c>
      <c r="J11" s="82" t="s">
        <v>69</v>
      </c>
      <c r="K11" s="215" t="s">
        <v>41</v>
      </c>
      <c r="L11" s="213">
        <v>127</v>
      </c>
      <c r="M11" s="213">
        <v>11</v>
      </c>
      <c r="N11" s="83">
        <v>10.545454545454545</v>
      </c>
      <c r="O11" s="84"/>
      <c r="P11" s="85"/>
      <c r="R11" s="82" t="s">
        <v>44</v>
      </c>
      <c r="S11" s="215" t="s">
        <v>26</v>
      </c>
      <c r="T11" s="213">
        <v>271</v>
      </c>
      <c r="U11" s="213">
        <v>328</v>
      </c>
      <c r="V11" s="83">
        <v>-0.17378048780487809</v>
      </c>
      <c r="W11" s="84"/>
      <c r="X11" s="85"/>
    </row>
    <row r="12" spans="2:24" ht="15">
      <c r="B12" s="169">
        <v>8</v>
      </c>
      <c r="C12" s="170" t="s">
        <v>77</v>
      </c>
      <c r="D12" s="171">
        <v>877</v>
      </c>
      <c r="E12" s="81">
        <v>3.9520526339507006E-2</v>
      </c>
      <c r="F12" s="171">
        <v>649</v>
      </c>
      <c r="G12" s="81">
        <v>3.9517749497655727E-2</v>
      </c>
      <c r="H12" s="81">
        <v>0.35130970724191068</v>
      </c>
      <c r="J12" s="82"/>
      <c r="K12" s="216" t="s">
        <v>29</v>
      </c>
      <c r="L12" s="214">
        <v>71</v>
      </c>
      <c r="M12" s="214">
        <v>38</v>
      </c>
      <c r="N12" s="86">
        <v>0.86842105263157898</v>
      </c>
      <c r="O12" s="87"/>
      <c r="P12" s="88"/>
      <c r="R12" s="82"/>
      <c r="S12" s="216" t="s">
        <v>81</v>
      </c>
      <c r="T12" s="214">
        <v>248</v>
      </c>
      <c r="U12" s="214">
        <v>195</v>
      </c>
      <c r="V12" s="86">
        <v>0.27179487179487172</v>
      </c>
      <c r="W12" s="87"/>
      <c r="X12" s="88"/>
    </row>
    <row r="13" spans="2:24" ht="15">
      <c r="B13" s="166">
        <v>9</v>
      </c>
      <c r="C13" s="167" t="s">
        <v>41</v>
      </c>
      <c r="D13" s="168">
        <v>872</v>
      </c>
      <c r="E13" s="79">
        <v>3.9295209769726468E-2</v>
      </c>
      <c r="F13" s="168">
        <v>666</v>
      </c>
      <c r="G13" s="79">
        <v>4.0552883151677523E-2</v>
      </c>
      <c r="H13" s="79">
        <v>0.30930930930930933</v>
      </c>
      <c r="J13" s="82"/>
      <c r="K13" s="215" t="s">
        <v>138</v>
      </c>
      <c r="L13" s="213">
        <v>30</v>
      </c>
      <c r="M13" s="213">
        <v>14</v>
      </c>
      <c r="N13" s="83">
        <v>1.1428571428571428</v>
      </c>
      <c r="O13" s="87"/>
      <c r="P13" s="88"/>
      <c r="R13" s="82"/>
      <c r="S13" s="215" t="s">
        <v>25</v>
      </c>
      <c r="T13" s="213">
        <v>194</v>
      </c>
      <c r="U13" s="213">
        <v>199</v>
      </c>
      <c r="V13" s="83">
        <v>-2.5125628140703515E-2</v>
      </c>
      <c r="W13" s="87"/>
      <c r="X13" s="88"/>
    </row>
    <row r="14" spans="2:24">
      <c r="B14" s="169">
        <v>10</v>
      </c>
      <c r="C14" s="170" t="s">
        <v>28</v>
      </c>
      <c r="D14" s="171">
        <v>749</v>
      </c>
      <c r="E14" s="81">
        <v>3.3752422153125142E-2</v>
      </c>
      <c r="F14" s="171">
        <v>390</v>
      </c>
      <c r="G14" s="81">
        <v>2.3747183827558912E-2</v>
      </c>
      <c r="H14" s="81">
        <v>0.92051282051282057</v>
      </c>
      <c r="J14" s="82"/>
      <c r="K14" s="89" t="s">
        <v>100</v>
      </c>
      <c r="L14" s="90">
        <v>70</v>
      </c>
      <c r="M14" s="90">
        <v>82</v>
      </c>
      <c r="N14" s="86">
        <v>-0.14634146341463417</v>
      </c>
      <c r="O14" s="91"/>
      <c r="P14" s="92"/>
      <c r="R14" s="82"/>
      <c r="S14" s="89" t="s">
        <v>100</v>
      </c>
      <c r="T14" s="90">
        <v>580</v>
      </c>
      <c r="U14" s="90">
        <v>512</v>
      </c>
      <c r="V14" s="86">
        <v>0.1328125</v>
      </c>
      <c r="W14" s="91"/>
      <c r="X14" s="92"/>
    </row>
    <row r="15" spans="2:24">
      <c r="B15" s="237" t="s">
        <v>56</v>
      </c>
      <c r="C15" s="237"/>
      <c r="D15" s="96">
        <v>15618</v>
      </c>
      <c r="E15" s="97">
        <v>0.70379883736649984</v>
      </c>
      <c r="F15" s="96">
        <v>11627</v>
      </c>
      <c r="G15" s="97">
        <v>0.70797052913596781</v>
      </c>
      <c r="H15" s="98">
        <v>0.34325277371634977</v>
      </c>
      <c r="J15" s="93" t="s">
        <v>69</v>
      </c>
      <c r="K15" s="94"/>
      <c r="L15" s="176">
        <v>298</v>
      </c>
      <c r="M15" s="176">
        <v>145</v>
      </c>
      <c r="N15" s="177">
        <v>1.0551724137931036</v>
      </c>
      <c r="O15" s="95">
        <v>1.3428867558920282E-2</v>
      </c>
      <c r="P15" s="95">
        <v>8.8290811666565175E-3</v>
      </c>
      <c r="R15" s="93" t="s">
        <v>59</v>
      </c>
      <c r="S15" s="94"/>
      <c r="T15" s="176">
        <v>1293</v>
      </c>
      <c r="U15" s="176">
        <v>1234</v>
      </c>
      <c r="V15" s="177">
        <v>4.7811993517017815E-2</v>
      </c>
      <c r="W15" s="95">
        <v>5.8266864945248076E-2</v>
      </c>
      <c r="X15" s="95">
        <v>7.51385252389941E-2</v>
      </c>
    </row>
    <row r="16" spans="2:24" ht="15">
      <c r="B16" s="237" t="s">
        <v>57</v>
      </c>
      <c r="C16" s="237"/>
      <c r="D16" s="96">
        <v>6573</v>
      </c>
      <c r="E16" s="97">
        <v>0.29620116263350005</v>
      </c>
      <c r="F16" s="96">
        <v>4796</v>
      </c>
      <c r="G16" s="97">
        <v>0.29202947086403214</v>
      </c>
      <c r="H16" s="98">
        <v>0.37051709758131768</v>
      </c>
      <c r="J16" s="82" t="s">
        <v>70</v>
      </c>
      <c r="K16" s="174" t="s">
        <v>25</v>
      </c>
      <c r="L16" s="213">
        <v>1036</v>
      </c>
      <c r="M16" s="213">
        <v>725</v>
      </c>
      <c r="N16" s="83">
        <v>0.42896551724137932</v>
      </c>
      <c r="O16" s="84"/>
      <c r="P16" s="85"/>
      <c r="R16" s="82" t="s">
        <v>48</v>
      </c>
      <c r="S16" s="215" t="s">
        <v>25</v>
      </c>
      <c r="T16" s="213">
        <v>272</v>
      </c>
      <c r="U16" s="213">
        <v>149</v>
      </c>
      <c r="V16" s="83">
        <v>0.82550335570469802</v>
      </c>
      <c r="W16" s="84"/>
      <c r="X16" s="85"/>
    </row>
    <row r="17" spans="2:24" ht="15">
      <c r="B17" s="238" t="s">
        <v>55</v>
      </c>
      <c r="C17" s="238"/>
      <c r="D17" s="172">
        <v>22191</v>
      </c>
      <c r="E17" s="99">
        <v>1</v>
      </c>
      <c r="F17" s="172">
        <v>16423</v>
      </c>
      <c r="G17" s="99">
        <v>1</v>
      </c>
      <c r="H17" s="173">
        <v>0.35121475978810213</v>
      </c>
      <c r="J17" s="82"/>
      <c r="K17" s="175" t="s">
        <v>29</v>
      </c>
      <c r="L17" s="214">
        <v>257</v>
      </c>
      <c r="M17" s="214">
        <v>292</v>
      </c>
      <c r="N17" s="86">
        <v>-0.11986301369863017</v>
      </c>
      <c r="O17" s="87"/>
      <c r="P17" s="88"/>
      <c r="R17" s="82"/>
      <c r="S17" s="216" t="s">
        <v>29</v>
      </c>
      <c r="T17" s="214">
        <v>254</v>
      </c>
      <c r="U17" s="214">
        <v>234</v>
      </c>
      <c r="V17" s="86">
        <v>8.5470085470085388E-2</v>
      </c>
      <c r="W17" s="87"/>
      <c r="X17" s="88"/>
    </row>
    <row r="18" spans="2:24" ht="15">
      <c r="B18" s="239" t="s">
        <v>66</v>
      </c>
      <c r="C18" s="239"/>
      <c r="D18" s="239"/>
      <c r="E18" s="239"/>
      <c r="F18" s="239"/>
      <c r="G18" s="239"/>
      <c r="H18" s="239"/>
      <c r="J18" s="82"/>
      <c r="K18" s="174" t="s">
        <v>147</v>
      </c>
      <c r="L18" s="213">
        <v>230</v>
      </c>
      <c r="M18" s="213">
        <v>80</v>
      </c>
      <c r="N18" s="83">
        <v>1.875</v>
      </c>
      <c r="O18" s="87"/>
      <c r="P18" s="88"/>
      <c r="R18" s="82"/>
      <c r="S18" s="215" t="s">
        <v>41</v>
      </c>
      <c r="T18" s="213">
        <v>127</v>
      </c>
      <c r="U18" s="213">
        <v>11</v>
      </c>
      <c r="V18" s="83">
        <v>10.545454545454545</v>
      </c>
      <c r="W18" s="87"/>
      <c r="X18" s="88"/>
    </row>
    <row r="19" spans="2:24">
      <c r="B19" s="235" t="s">
        <v>39</v>
      </c>
      <c r="C19" s="235"/>
      <c r="D19" s="235"/>
      <c r="E19" s="235"/>
      <c r="F19" s="235"/>
      <c r="G19" s="235"/>
      <c r="H19" s="235"/>
      <c r="J19" s="82"/>
      <c r="K19" s="89" t="s">
        <v>100</v>
      </c>
      <c r="L19" s="90">
        <v>1547</v>
      </c>
      <c r="M19" s="90">
        <v>1074</v>
      </c>
      <c r="N19" s="86">
        <v>0.44040968342644327</v>
      </c>
      <c r="O19" s="91"/>
      <c r="P19" s="92"/>
      <c r="R19" s="82"/>
      <c r="S19" s="89" t="s">
        <v>100</v>
      </c>
      <c r="T19" s="90">
        <v>575</v>
      </c>
      <c r="U19" s="90">
        <v>469</v>
      </c>
      <c r="V19" s="86">
        <v>0.2260127931769722</v>
      </c>
      <c r="W19" s="91"/>
      <c r="X19" s="92"/>
    </row>
    <row r="20" spans="2:24">
      <c r="B20" s="235"/>
      <c r="C20" s="235"/>
      <c r="D20" s="235"/>
      <c r="E20" s="235"/>
      <c r="F20" s="235"/>
      <c r="G20" s="235"/>
      <c r="H20" s="235"/>
      <c r="J20" s="93" t="s">
        <v>70</v>
      </c>
      <c r="K20" s="94"/>
      <c r="L20" s="176">
        <v>3070</v>
      </c>
      <c r="M20" s="176">
        <v>2171</v>
      </c>
      <c r="N20" s="177">
        <v>0.41409488714877929</v>
      </c>
      <c r="O20" s="95">
        <v>0.13834437384525258</v>
      </c>
      <c r="P20" s="95">
        <v>0.13219265664007793</v>
      </c>
      <c r="R20" s="93" t="s">
        <v>63</v>
      </c>
      <c r="S20" s="93"/>
      <c r="T20" s="176">
        <v>1228</v>
      </c>
      <c r="U20" s="176">
        <v>863</v>
      </c>
      <c r="V20" s="177">
        <v>0.42294322132097339</v>
      </c>
      <c r="W20" s="95">
        <v>5.5337749538101035E-2</v>
      </c>
      <c r="X20" s="95">
        <v>5.2548255495341901E-2</v>
      </c>
    </row>
    <row r="21" spans="2:24" ht="12.75" customHeight="1">
      <c r="J21" s="82" t="s">
        <v>71</v>
      </c>
      <c r="K21" s="215" t="s">
        <v>24</v>
      </c>
      <c r="L21" s="213">
        <v>797</v>
      </c>
      <c r="M21" s="213">
        <v>609</v>
      </c>
      <c r="N21" s="83">
        <v>0.30870279146141222</v>
      </c>
      <c r="O21" s="84"/>
      <c r="P21" s="85"/>
      <c r="R21" s="82" t="s">
        <v>139</v>
      </c>
      <c r="S21" s="215" t="s">
        <v>0</v>
      </c>
      <c r="T21" s="213">
        <v>1329</v>
      </c>
      <c r="U21" s="213">
        <v>1014</v>
      </c>
      <c r="V21" s="83">
        <v>0.31065088757396442</v>
      </c>
      <c r="W21" s="84"/>
      <c r="X21" s="85"/>
    </row>
    <row r="22" spans="2:24" ht="15">
      <c r="J22" s="82"/>
      <c r="K22" s="216" t="s">
        <v>102</v>
      </c>
      <c r="L22" s="214">
        <v>571</v>
      </c>
      <c r="M22" s="214"/>
      <c r="N22" s="86"/>
      <c r="O22" s="87"/>
      <c r="P22" s="88"/>
      <c r="R22" s="82"/>
      <c r="S22" s="216" t="s">
        <v>25</v>
      </c>
      <c r="T22" s="214">
        <v>899</v>
      </c>
      <c r="U22" s="214">
        <v>659</v>
      </c>
      <c r="V22" s="86">
        <v>0.36418816388467379</v>
      </c>
      <c r="W22" s="87"/>
      <c r="X22" s="88"/>
    </row>
    <row r="23" spans="2:24" ht="15">
      <c r="B23" s="100"/>
      <c r="C23" s="100"/>
      <c r="D23" s="100"/>
      <c r="E23" s="100"/>
      <c r="F23" s="100"/>
      <c r="G23" s="100"/>
      <c r="H23" s="100"/>
      <c r="J23" s="82"/>
      <c r="K23" s="215" t="s">
        <v>25</v>
      </c>
      <c r="L23" s="213">
        <v>504</v>
      </c>
      <c r="M23" s="213">
        <v>533</v>
      </c>
      <c r="N23" s="83">
        <v>-5.4409005628517804E-2</v>
      </c>
      <c r="O23" s="87"/>
      <c r="P23" s="88"/>
      <c r="R23" s="82"/>
      <c r="S23" s="215" t="s">
        <v>102</v>
      </c>
      <c r="T23" s="213">
        <v>644</v>
      </c>
      <c r="U23" s="213">
        <v>108</v>
      </c>
      <c r="V23" s="83">
        <v>4.9629629629629628</v>
      </c>
      <c r="W23" s="87"/>
      <c r="X23" s="88"/>
    </row>
    <row r="24" spans="2:24">
      <c r="B24" s="100"/>
      <c r="C24" s="100"/>
      <c r="D24" s="100"/>
      <c r="E24" s="100"/>
      <c r="F24" s="100"/>
      <c r="G24" s="100"/>
      <c r="H24" s="100"/>
      <c r="J24" s="82"/>
      <c r="K24" s="89" t="s">
        <v>100</v>
      </c>
      <c r="L24" s="90">
        <v>1064</v>
      </c>
      <c r="M24" s="90">
        <v>953</v>
      </c>
      <c r="N24" s="86">
        <v>0.11647429171038826</v>
      </c>
      <c r="O24" s="91"/>
      <c r="P24" s="92"/>
      <c r="R24" s="82"/>
      <c r="S24" s="89" t="s">
        <v>100</v>
      </c>
      <c r="T24" s="90">
        <v>2355</v>
      </c>
      <c r="U24" s="90">
        <v>1702</v>
      </c>
      <c r="V24" s="86">
        <v>0.38366627497062278</v>
      </c>
      <c r="W24" s="91"/>
      <c r="X24" s="92"/>
    </row>
    <row r="25" spans="2:24">
      <c r="B25" s="100"/>
      <c r="C25" s="100"/>
      <c r="D25" s="100"/>
      <c r="E25" s="100"/>
      <c r="F25" s="100"/>
      <c r="G25" s="100"/>
      <c r="H25" s="100"/>
      <c r="J25" s="93" t="s">
        <v>71</v>
      </c>
      <c r="K25" s="94"/>
      <c r="L25" s="176">
        <v>2936</v>
      </c>
      <c r="M25" s="176">
        <v>2095</v>
      </c>
      <c r="N25" s="177">
        <v>0.40143198090692134</v>
      </c>
      <c r="O25" s="95">
        <v>0.13230588977513405</v>
      </c>
      <c r="P25" s="95">
        <v>0.12756500030445109</v>
      </c>
      <c r="R25" s="93" t="s">
        <v>140</v>
      </c>
      <c r="S25" s="94"/>
      <c r="T25" s="176">
        <v>5227</v>
      </c>
      <c r="U25" s="176">
        <v>3483</v>
      </c>
      <c r="V25" s="177">
        <v>0.50071777203560153</v>
      </c>
      <c r="W25" s="95">
        <v>0.23554594204857826</v>
      </c>
      <c r="X25" s="95">
        <v>0.2120806186445838</v>
      </c>
    </row>
    <row r="26" spans="2:24" ht="15">
      <c r="B26" s="100"/>
      <c r="C26" s="100"/>
      <c r="D26" s="100"/>
      <c r="E26" s="100"/>
      <c r="F26" s="100"/>
      <c r="G26" s="100"/>
      <c r="H26" s="100"/>
      <c r="J26" s="82" t="s">
        <v>79</v>
      </c>
      <c r="K26" s="174" t="s">
        <v>0</v>
      </c>
      <c r="L26" s="213">
        <v>771</v>
      </c>
      <c r="M26" s="213">
        <v>563</v>
      </c>
      <c r="N26" s="83">
        <v>0.36944937833037295</v>
      </c>
      <c r="O26" s="84"/>
      <c r="P26" s="85"/>
      <c r="R26" s="82" t="s">
        <v>45</v>
      </c>
      <c r="S26" s="215" t="s">
        <v>24</v>
      </c>
      <c r="T26" s="213">
        <v>1050</v>
      </c>
      <c r="U26" s="213">
        <v>672</v>
      </c>
      <c r="V26" s="83">
        <v>0.5625</v>
      </c>
      <c r="W26" s="84"/>
      <c r="X26" s="85"/>
    </row>
    <row r="27" spans="2:24" ht="15">
      <c r="B27" s="100"/>
      <c r="C27" s="100"/>
      <c r="D27" s="100"/>
      <c r="E27" s="100"/>
      <c r="F27" s="100"/>
      <c r="G27" s="100"/>
      <c r="H27" s="100"/>
      <c r="J27" s="82"/>
      <c r="K27" s="175" t="s">
        <v>25</v>
      </c>
      <c r="L27" s="214">
        <v>442</v>
      </c>
      <c r="M27" s="214">
        <v>277</v>
      </c>
      <c r="N27" s="86">
        <v>0.59566787003610111</v>
      </c>
      <c r="O27" s="87"/>
      <c r="P27" s="88"/>
      <c r="R27" s="82"/>
      <c r="S27" s="216" t="s">
        <v>25</v>
      </c>
      <c r="T27" s="214">
        <v>843</v>
      </c>
      <c r="U27" s="214">
        <v>636</v>
      </c>
      <c r="V27" s="86">
        <v>0.32547169811320753</v>
      </c>
      <c r="W27" s="87"/>
      <c r="X27" s="88"/>
    </row>
    <row r="28" spans="2:24" ht="15">
      <c r="B28" s="100"/>
      <c r="C28" s="100"/>
      <c r="D28" s="100"/>
      <c r="E28" s="100"/>
      <c r="F28" s="100"/>
      <c r="G28" s="100"/>
      <c r="H28" s="100"/>
      <c r="J28" s="82"/>
      <c r="K28" s="174" t="s">
        <v>24</v>
      </c>
      <c r="L28" s="213">
        <v>433</v>
      </c>
      <c r="M28" s="213">
        <v>327</v>
      </c>
      <c r="N28" s="83">
        <v>0.32415902140672781</v>
      </c>
      <c r="O28" s="87"/>
      <c r="P28" s="88"/>
      <c r="R28" s="82"/>
      <c r="S28" s="215" t="s">
        <v>26</v>
      </c>
      <c r="T28" s="213">
        <v>590</v>
      </c>
      <c r="U28" s="213">
        <v>352</v>
      </c>
      <c r="V28" s="83">
        <v>0.67613636363636354</v>
      </c>
      <c r="W28" s="87"/>
      <c r="X28" s="88"/>
    </row>
    <row r="29" spans="2:24" ht="12.75" customHeight="1">
      <c r="B29" s="100"/>
      <c r="C29" s="100"/>
      <c r="D29" s="100"/>
      <c r="E29" s="100"/>
      <c r="F29" s="100"/>
      <c r="G29" s="100"/>
      <c r="H29" s="100"/>
      <c r="I29" s="101"/>
      <c r="J29" s="82"/>
      <c r="K29" s="89" t="s">
        <v>100</v>
      </c>
      <c r="L29" s="90">
        <v>1515</v>
      </c>
      <c r="M29" s="90">
        <v>1060</v>
      </c>
      <c r="N29" s="86">
        <v>0.429245283018868</v>
      </c>
      <c r="O29" s="91"/>
      <c r="P29" s="92"/>
      <c r="R29" s="82"/>
      <c r="S29" s="89" t="s">
        <v>100</v>
      </c>
      <c r="T29" s="90">
        <v>4076</v>
      </c>
      <c r="U29" s="90">
        <v>3201</v>
      </c>
      <c r="V29" s="86">
        <v>0.27335207747578871</v>
      </c>
      <c r="W29" s="91"/>
      <c r="X29" s="92"/>
    </row>
    <row r="30" spans="2:24">
      <c r="B30" s="100"/>
      <c r="C30" s="100"/>
      <c r="D30" s="100"/>
      <c r="E30" s="100"/>
      <c r="F30" s="100"/>
      <c r="G30" s="100"/>
      <c r="H30" s="100"/>
      <c r="J30" s="93" t="s">
        <v>79</v>
      </c>
      <c r="K30" s="93"/>
      <c r="L30" s="176">
        <v>3161</v>
      </c>
      <c r="M30" s="176">
        <v>2227</v>
      </c>
      <c r="N30" s="177">
        <v>0.41939829366861248</v>
      </c>
      <c r="O30" s="95">
        <v>0.14244513541525844</v>
      </c>
      <c r="P30" s="95">
        <v>0.13560250867685564</v>
      </c>
      <c r="R30" s="93" t="s">
        <v>60</v>
      </c>
      <c r="S30" s="94"/>
      <c r="T30" s="176">
        <v>6559</v>
      </c>
      <c r="U30" s="176">
        <v>4861</v>
      </c>
      <c r="V30" s="177">
        <v>0.34931084139066026</v>
      </c>
      <c r="W30" s="95">
        <v>0.29557027623811455</v>
      </c>
      <c r="X30" s="95">
        <v>0.29598733483529199</v>
      </c>
    </row>
    <row r="31" spans="2:24" ht="15">
      <c r="B31" s="100"/>
      <c r="C31" s="100"/>
      <c r="D31" s="100"/>
      <c r="E31" s="100"/>
      <c r="F31" s="100"/>
      <c r="G31" s="100"/>
      <c r="H31" s="100"/>
      <c r="J31" s="82" t="s">
        <v>78</v>
      </c>
      <c r="K31" s="174" t="s">
        <v>0</v>
      </c>
      <c r="L31" s="213">
        <v>1314</v>
      </c>
      <c r="M31" s="213">
        <v>1212</v>
      </c>
      <c r="N31" s="83">
        <v>8.4158415841584233E-2</v>
      </c>
      <c r="O31" s="84"/>
      <c r="P31" s="85"/>
      <c r="R31" s="82" t="s">
        <v>46</v>
      </c>
      <c r="S31" s="215" t="s">
        <v>25</v>
      </c>
      <c r="T31" s="213">
        <v>172</v>
      </c>
      <c r="U31" s="213">
        <v>111</v>
      </c>
      <c r="V31" s="83">
        <v>0.54954954954954949</v>
      </c>
      <c r="W31" s="84"/>
      <c r="X31" s="85"/>
    </row>
    <row r="32" spans="2:24" ht="15">
      <c r="B32" s="100"/>
      <c r="C32" s="100"/>
      <c r="D32" s="100"/>
      <c r="E32" s="100"/>
      <c r="F32" s="100"/>
      <c r="G32" s="100"/>
      <c r="H32" s="100"/>
      <c r="J32" s="82"/>
      <c r="K32" s="175" t="s">
        <v>25</v>
      </c>
      <c r="L32" s="214">
        <v>644</v>
      </c>
      <c r="M32" s="214">
        <v>506</v>
      </c>
      <c r="N32" s="86">
        <v>0.27272727272727271</v>
      </c>
      <c r="O32" s="87"/>
      <c r="P32" s="88"/>
      <c r="R32" s="82"/>
      <c r="S32" s="216" t="s">
        <v>28</v>
      </c>
      <c r="T32" s="214">
        <v>167</v>
      </c>
      <c r="U32" s="214">
        <v>33</v>
      </c>
      <c r="V32" s="86">
        <v>4.0606060606060606</v>
      </c>
      <c r="W32" s="87"/>
      <c r="X32" s="88"/>
    </row>
    <row r="33" spans="2:24" ht="15">
      <c r="B33" s="100"/>
      <c r="C33" s="100"/>
      <c r="D33" s="100"/>
      <c r="E33" s="100"/>
      <c r="F33" s="100"/>
      <c r="G33" s="100"/>
      <c r="H33" s="100"/>
      <c r="J33" s="82"/>
      <c r="K33" s="174" t="s">
        <v>81</v>
      </c>
      <c r="L33" s="213">
        <v>412</v>
      </c>
      <c r="M33" s="213">
        <v>312</v>
      </c>
      <c r="N33" s="83">
        <v>0.32051282051282048</v>
      </c>
      <c r="O33" s="87"/>
      <c r="P33" s="88"/>
      <c r="R33" s="82"/>
      <c r="S33" s="215" t="s">
        <v>0</v>
      </c>
      <c r="T33" s="213">
        <v>143</v>
      </c>
      <c r="U33" s="213">
        <v>74</v>
      </c>
      <c r="V33" s="83">
        <v>0.93243243243243246</v>
      </c>
      <c r="W33" s="87"/>
      <c r="X33" s="88"/>
    </row>
    <row r="34" spans="2:24">
      <c r="B34" s="100"/>
      <c r="C34" s="100"/>
      <c r="D34" s="100"/>
      <c r="E34" s="100"/>
      <c r="F34" s="100"/>
      <c r="G34" s="100"/>
      <c r="H34" s="100"/>
      <c r="J34" s="82"/>
      <c r="K34" s="89" t="s">
        <v>100</v>
      </c>
      <c r="L34" s="90">
        <v>1168</v>
      </c>
      <c r="M34" s="90">
        <v>873</v>
      </c>
      <c r="N34" s="86">
        <v>0.33791523482245123</v>
      </c>
      <c r="O34" s="91"/>
      <c r="P34" s="92"/>
      <c r="R34" s="82"/>
      <c r="S34" s="89" t="s">
        <v>100</v>
      </c>
      <c r="T34" s="90">
        <v>421</v>
      </c>
      <c r="U34" s="90">
        <v>354</v>
      </c>
      <c r="V34" s="86">
        <v>0.18926553672316393</v>
      </c>
      <c r="W34" s="91"/>
      <c r="X34" s="92"/>
    </row>
    <row r="35" spans="2:24">
      <c r="B35" s="100"/>
      <c r="C35" s="100"/>
      <c r="D35" s="100"/>
      <c r="E35" s="100"/>
      <c r="F35" s="100"/>
      <c r="G35" s="100"/>
      <c r="H35" s="100"/>
      <c r="J35" s="93" t="s">
        <v>80</v>
      </c>
      <c r="K35" s="93"/>
      <c r="L35" s="176">
        <v>3538</v>
      </c>
      <c r="M35" s="176">
        <v>2903</v>
      </c>
      <c r="N35" s="177">
        <v>0.21873923527385464</v>
      </c>
      <c r="O35" s="95">
        <v>0.15943400477671127</v>
      </c>
      <c r="P35" s="95">
        <v>0.17676429397795773</v>
      </c>
      <c r="R35" s="93" t="s">
        <v>61</v>
      </c>
      <c r="S35" s="94"/>
      <c r="T35" s="176">
        <v>903</v>
      </c>
      <c r="U35" s="176">
        <v>572</v>
      </c>
      <c r="V35" s="177">
        <v>0.57867132867132876</v>
      </c>
      <c r="W35" s="95">
        <v>4.0692172502365821E-2</v>
      </c>
      <c r="X35" s="95">
        <v>3.4829202947086406E-2</v>
      </c>
    </row>
    <row r="36" spans="2:24" ht="15">
      <c r="B36" s="100"/>
      <c r="C36" s="100"/>
      <c r="D36" s="100"/>
      <c r="E36" s="100"/>
      <c r="F36" s="100"/>
      <c r="G36" s="100"/>
      <c r="H36" s="100"/>
      <c r="J36" s="82" t="s">
        <v>67</v>
      </c>
      <c r="K36" s="174" t="s">
        <v>99</v>
      </c>
      <c r="L36" s="213">
        <v>72</v>
      </c>
      <c r="M36" s="213">
        <v>52</v>
      </c>
      <c r="N36" s="83">
        <v>0.38461538461538458</v>
      </c>
      <c r="O36" s="84"/>
      <c r="P36" s="85"/>
      <c r="R36" s="82" t="s">
        <v>75</v>
      </c>
      <c r="S36" s="215" t="s">
        <v>27</v>
      </c>
      <c r="T36" s="213">
        <v>84</v>
      </c>
      <c r="U36" s="213">
        <v>57</v>
      </c>
      <c r="V36" s="83">
        <v>0.47368421052631571</v>
      </c>
      <c r="W36" s="84"/>
      <c r="X36" s="85"/>
    </row>
    <row r="37" spans="2:24" ht="12.75" customHeight="1">
      <c r="B37" s="100"/>
      <c r="C37" s="100"/>
      <c r="D37" s="100"/>
      <c r="E37" s="100"/>
      <c r="F37" s="100"/>
      <c r="G37" s="100"/>
      <c r="H37" s="100"/>
      <c r="J37" s="82"/>
      <c r="K37" s="175" t="s">
        <v>0</v>
      </c>
      <c r="L37" s="214">
        <v>54</v>
      </c>
      <c r="M37" s="214">
        <v>47</v>
      </c>
      <c r="N37" s="86">
        <v>0.14893617021276606</v>
      </c>
      <c r="O37" s="87"/>
      <c r="P37" s="88"/>
      <c r="R37" s="82"/>
      <c r="S37" s="216" t="s">
        <v>28</v>
      </c>
      <c r="T37" s="214">
        <v>57</v>
      </c>
      <c r="U37" s="214">
        <v>41</v>
      </c>
      <c r="V37" s="86">
        <v>0.39024390243902429</v>
      </c>
      <c r="W37" s="87"/>
      <c r="X37" s="88"/>
    </row>
    <row r="38" spans="2:24" ht="12.75" customHeight="1">
      <c r="B38" s="100"/>
      <c r="C38" s="100"/>
      <c r="D38" s="100"/>
      <c r="E38" s="100"/>
      <c r="F38" s="100"/>
      <c r="G38" s="100"/>
      <c r="H38" s="100"/>
      <c r="J38" s="82"/>
      <c r="K38" s="174" t="s">
        <v>152</v>
      </c>
      <c r="L38" s="213">
        <v>20</v>
      </c>
      <c r="M38" s="213">
        <v>23</v>
      </c>
      <c r="N38" s="83">
        <v>-0.13043478260869568</v>
      </c>
      <c r="O38" s="87"/>
      <c r="P38" s="88"/>
      <c r="R38" s="82"/>
      <c r="S38" s="215" t="s">
        <v>0</v>
      </c>
      <c r="T38" s="213">
        <v>26</v>
      </c>
      <c r="U38" s="213">
        <v>37</v>
      </c>
      <c r="V38" s="83">
        <v>-0.29729729729729726</v>
      </c>
      <c r="W38" s="87"/>
      <c r="X38" s="88"/>
    </row>
    <row r="39" spans="2:24" ht="12.75" customHeight="1">
      <c r="B39" s="100"/>
      <c r="C39" s="100"/>
      <c r="D39" s="100"/>
      <c r="E39" s="100"/>
      <c r="F39" s="100"/>
      <c r="G39" s="100"/>
      <c r="H39" s="100"/>
      <c r="J39" s="82"/>
      <c r="K39" s="89" t="s">
        <v>100</v>
      </c>
      <c r="L39" s="90">
        <v>106</v>
      </c>
      <c r="M39" s="90">
        <v>167</v>
      </c>
      <c r="N39" s="86">
        <v>-0.3652694610778443</v>
      </c>
      <c r="O39" s="91"/>
      <c r="P39" s="92"/>
      <c r="R39" s="82"/>
      <c r="S39" s="89" t="s">
        <v>100</v>
      </c>
      <c r="T39" s="90">
        <v>14</v>
      </c>
      <c r="U39" s="90">
        <v>4</v>
      </c>
      <c r="V39" s="83">
        <v>2.5</v>
      </c>
      <c r="W39" s="91"/>
      <c r="X39" s="92"/>
    </row>
    <row r="40" spans="2:24" ht="12.75" customHeight="1">
      <c r="B40" s="100"/>
      <c r="C40" s="100"/>
      <c r="D40" s="100"/>
      <c r="E40" s="100"/>
      <c r="F40" s="100"/>
      <c r="G40" s="100"/>
      <c r="H40" s="100"/>
      <c r="J40" s="153" t="s">
        <v>67</v>
      </c>
      <c r="K40" s="154"/>
      <c r="L40" s="176">
        <v>252</v>
      </c>
      <c r="M40" s="176">
        <v>289</v>
      </c>
      <c r="N40" s="177">
        <v>-0.12802768166089962</v>
      </c>
      <c r="O40" s="95">
        <v>1.1355955116939299E-2</v>
      </c>
      <c r="P40" s="95">
        <v>1.7597272118370578E-2</v>
      </c>
      <c r="R40" s="93" t="s">
        <v>76</v>
      </c>
      <c r="S40" s="94"/>
      <c r="T40" s="176">
        <v>181</v>
      </c>
      <c r="U40" s="176">
        <v>139</v>
      </c>
      <c r="V40" s="177">
        <v>0.30215827338129486</v>
      </c>
      <c r="W40" s="95">
        <v>8.1564598260556089E-3</v>
      </c>
      <c r="X40" s="95">
        <v>8.463739877001766E-3</v>
      </c>
    </row>
    <row r="41" spans="2:24" ht="15">
      <c r="B41" s="100"/>
      <c r="C41" s="100"/>
      <c r="D41" s="100"/>
      <c r="E41" s="100"/>
      <c r="F41" s="100"/>
      <c r="G41" s="100"/>
      <c r="H41" s="100"/>
      <c r="J41" s="102" t="s">
        <v>82</v>
      </c>
      <c r="K41" s="102"/>
      <c r="L41" s="178">
        <v>0</v>
      </c>
      <c r="M41" s="178">
        <v>0</v>
      </c>
      <c r="N41" s="179"/>
      <c r="O41" s="103">
        <v>0</v>
      </c>
      <c r="P41" s="103">
        <v>0</v>
      </c>
      <c r="R41" s="82" t="s">
        <v>47</v>
      </c>
      <c r="S41" s="215" t="s">
        <v>0</v>
      </c>
      <c r="T41" s="213">
        <v>334</v>
      </c>
      <c r="U41" s="213">
        <v>344</v>
      </c>
      <c r="V41" s="83">
        <v>-2.9069767441860517E-2</v>
      </c>
      <c r="W41" s="84"/>
      <c r="X41" s="85"/>
    </row>
    <row r="42" spans="2:24" ht="15">
      <c r="B42" s="100"/>
      <c r="C42" s="100"/>
      <c r="D42" s="100"/>
      <c r="E42" s="100"/>
      <c r="F42" s="100"/>
      <c r="G42" s="100"/>
      <c r="H42" s="100"/>
      <c r="J42" s="234" t="s">
        <v>55</v>
      </c>
      <c r="K42" s="234"/>
      <c r="L42" s="172">
        <v>22191</v>
      </c>
      <c r="M42" s="172">
        <v>16423</v>
      </c>
      <c r="N42" s="103">
        <v>0.35121475978810213</v>
      </c>
      <c r="O42" s="104">
        <v>1</v>
      </c>
      <c r="P42" s="104">
        <v>1</v>
      </c>
      <c r="R42" s="82"/>
      <c r="S42" s="216" t="s">
        <v>24</v>
      </c>
      <c r="T42" s="214">
        <v>283</v>
      </c>
      <c r="U42" s="214">
        <v>256</v>
      </c>
      <c r="V42" s="86">
        <v>0.10546875</v>
      </c>
      <c r="W42" s="87"/>
      <c r="X42" s="88"/>
    </row>
    <row r="43" spans="2:24" ht="15">
      <c r="B43" s="100"/>
      <c r="C43" s="100"/>
      <c r="D43" s="100"/>
      <c r="E43" s="100"/>
      <c r="F43" s="100"/>
      <c r="G43" s="100"/>
      <c r="H43" s="100"/>
      <c r="R43" s="82"/>
      <c r="S43" s="215" t="s">
        <v>64</v>
      </c>
      <c r="T43" s="213">
        <v>256</v>
      </c>
      <c r="U43" s="213">
        <v>159</v>
      </c>
      <c r="V43" s="83">
        <v>0.61006289308176109</v>
      </c>
      <c r="W43" s="87"/>
      <c r="X43" s="88"/>
    </row>
    <row r="44" spans="2:24">
      <c r="B44" s="100"/>
      <c r="C44" s="100"/>
      <c r="D44" s="100"/>
      <c r="E44" s="100"/>
      <c r="F44" s="100"/>
      <c r="G44" s="100"/>
      <c r="H44" s="100"/>
      <c r="R44" s="82"/>
      <c r="S44" s="89" t="s">
        <v>100</v>
      </c>
      <c r="T44" s="90">
        <v>980</v>
      </c>
      <c r="U44" s="90">
        <v>605</v>
      </c>
      <c r="V44" s="86">
        <v>0.61983471074380159</v>
      </c>
      <c r="W44" s="91"/>
      <c r="X44" s="92"/>
    </row>
    <row r="45" spans="2:24">
      <c r="B45" s="100"/>
      <c r="C45" s="100"/>
      <c r="D45" s="100"/>
      <c r="E45" s="100"/>
      <c r="F45" s="100"/>
      <c r="G45" s="100"/>
      <c r="H45" s="100"/>
      <c r="R45" s="93" t="s">
        <v>62</v>
      </c>
      <c r="S45" s="94"/>
      <c r="T45" s="176">
        <v>1853</v>
      </c>
      <c r="U45" s="176">
        <v>1364</v>
      </c>
      <c r="V45" s="177">
        <v>0.35850439882697938</v>
      </c>
      <c r="W45" s="95">
        <v>8.3502320760668741E-2</v>
      </c>
      <c r="X45" s="95">
        <v>8.3054253181513729E-2</v>
      </c>
    </row>
    <row r="46" spans="2:24">
      <c r="B46" s="100"/>
      <c r="C46" s="100"/>
      <c r="D46" s="100"/>
      <c r="E46" s="100"/>
      <c r="F46" s="100"/>
      <c r="G46" s="100"/>
      <c r="H46" s="100"/>
      <c r="R46" s="102" t="s">
        <v>144</v>
      </c>
      <c r="S46" s="102"/>
      <c r="T46" s="178">
        <v>432</v>
      </c>
      <c r="U46" s="178">
        <v>97</v>
      </c>
      <c r="V46" s="179">
        <v>3.4536082474226806</v>
      </c>
      <c r="W46" s="103">
        <v>1.9467351629038801E-2</v>
      </c>
      <c r="X46" s="103">
        <v>5.9063508494184985E-3</v>
      </c>
    </row>
    <row r="47" spans="2:24">
      <c r="B47" s="100"/>
      <c r="C47" s="100"/>
      <c r="D47" s="100"/>
      <c r="E47" s="100"/>
      <c r="F47" s="100"/>
      <c r="G47" s="100"/>
      <c r="H47" s="100"/>
      <c r="R47" s="234" t="s">
        <v>55</v>
      </c>
      <c r="S47" s="234"/>
      <c r="T47" s="172">
        <v>22191</v>
      </c>
      <c r="U47" s="172">
        <v>16423</v>
      </c>
      <c r="V47" s="179">
        <v>0.35121475978810213</v>
      </c>
      <c r="W47" s="104">
        <v>1</v>
      </c>
      <c r="X47" s="104">
        <v>1</v>
      </c>
    </row>
    <row r="48" spans="2:24">
      <c r="B48" s="100"/>
      <c r="C48" s="100"/>
      <c r="D48" s="100"/>
      <c r="E48" s="100"/>
      <c r="F48" s="100"/>
      <c r="G48" s="100"/>
      <c r="H48" s="100"/>
    </row>
    <row r="49" spans="2:16">
      <c r="B49" s="100"/>
      <c r="C49" s="100"/>
      <c r="D49" s="100"/>
      <c r="E49" s="100"/>
      <c r="F49" s="100"/>
      <c r="G49" s="100"/>
      <c r="H49" s="100"/>
    </row>
    <row r="50" spans="2:16">
      <c r="B50" s="100"/>
      <c r="C50" s="100"/>
      <c r="D50" s="100"/>
      <c r="E50" s="100"/>
      <c r="F50" s="100"/>
      <c r="G50" s="100"/>
      <c r="H50" s="100"/>
    </row>
    <row r="51" spans="2:16">
      <c r="B51" s="100"/>
      <c r="C51" s="100"/>
      <c r="D51" s="100"/>
      <c r="E51" s="100"/>
      <c r="F51" s="100"/>
      <c r="G51" s="100"/>
      <c r="H51" s="100"/>
    </row>
    <row r="52" spans="2:16">
      <c r="B52" s="100"/>
      <c r="C52" s="100"/>
      <c r="D52" s="100"/>
      <c r="E52" s="100"/>
      <c r="F52" s="100"/>
      <c r="G52" s="100"/>
      <c r="H52" s="100"/>
    </row>
    <row r="53" spans="2:16">
      <c r="B53" s="100"/>
      <c r="C53" s="100"/>
      <c r="D53" s="100"/>
      <c r="E53" s="100"/>
      <c r="F53" s="100"/>
      <c r="G53" s="100"/>
      <c r="H53" s="100"/>
    </row>
    <row r="54" spans="2:16">
      <c r="B54" s="100"/>
      <c r="C54" s="100"/>
      <c r="D54" s="100"/>
      <c r="E54" s="100"/>
      <c r="F54" s="100"/>
      <c r="G54" s="100"/>
      <c r="H54" s="100"/>
    </row>
    <row r="55" spans="2:16">
      <c r="B55" s="100"/>
      <c r="C55" s="100"/>
      <c r="D55" s="100"/>
      <c r="E55" s="100"/>
      <c r="F55" s="100"/>
      <c r="G55" s="100"/>
      <c r="H55" s="100"/>
    </row>
    <row r="56" spans="2:16">
      <c r="B56" s="100"/>
      <c r="C56" s="100"/>
      <c r="D56" s="100"/>
      <c r="E56" s="100"/>
      <c r="F56" s="100"/>
      <c r="G56" s="100"/>
      <c r="H56" s="100"/>
    </row>
    <row r="57" spans="2:16">
      <c r="B57" s="100"/>
      <c r="C57" s="100"/>
      <c r="D57" s="100"/>
      <c r="E57" s="100"/>
      <c r="F57" s="100"/>
      <c r="G57" s="100"/>
      <c r="H57" s="100"/>
    </row>
    <row r="58" spans="2:16" ht="12.75" customHeight="1">
      <c r="B58" s="100"/>
      <c r="C58" s="100"/>
      <c r="D58" s="100"/>
      <c r="E58" s="100"/>
      <c r="F58" s="100"/>
      <c r="G58" s="100"/>
      <c r="H58" s="100"/>
    </row>
    <row r="59" spans="2:16">
      <c r="B59" s="100"/>
      <c r="C59" s="100"/>
      <c r="D59" s="100"/>
      <c r="E59" s="100"/>
      <c r="F59" s="100"/>
      <c r="G59" s="100"/>
      <c r="H59" s="100"/>
    </row>
    <row r="60" spans="2:16">
      <c r="B60" s="100"/>
      <c r="C60" s="100"/>
      <c r="D60" s="100"/>
      <c r="E60" s="100"/>
      <c r="F60" s="100"/>
      <c r="G60" s="100"/>
      <c r="H60" s="100"/>
    </row>
    <row r="61" spans="2:16">
      <c r="B61" s="100"/>
      <c r="C61" s="100"/>
      <c r="D61" s="100"/>
      <c r="E61" s="100"/>
      <c r="F61" s="100"/>
      <c r="G61" s="100"/>
      <c r="H61" s="100"/>
    </row>
    <row r="62" spans="2:16">
      <c r="B62" s="100"/>
      <c r="C62" s="100"/>
      <c r="D62" s="100"/>
      <c r="E62" s="100"/>
      <c r="F62" s="100"/>
      <c r="G62" s="100"/>
      <c r="H62" s="100"/>
    </row>
    <row r="63" spans="2:16">
      <c r="B63" s="100"/>
      <c r="C63" s="100"/>
      <c r="D63" s="100"/>
      <c r="E63" s="100"/>
      <c r="F63" s="100"/>
      <c r="G63" s="100"/>
      <c r="H63" s="100"/>
      <c r="J63"/>
      <c r="K63"/>
      <c r="L63"/>
      <c r="M63"/>
      <c r="N63"/>
      <c r="O63"/>
      <c r="P63"/>
    </row>
    <row r="64" spans="2:16">
      <c r="B64" s="100"/>
      <c r="C64" s="100"/>
      <c r="D64" s="100"/>
      <c r="E64" s="100"/>
      <c r="F64" s="100"/>
      <c r="G64" s="100"/>
      <c r="H64" s="100"/>
      <c r="J64"/>
      <c r="K64"/>
      <c r="L64"/>
      <c r="M64"/>
      <c r="N64"/>
      <c r="O64"/>
      <c r="P64"/>
    </row>
    <row r="65" spans="2:16">
      <c r="B65" s="100"/>
      <c r="C65" s="100"/>
      <c r="D65" s="100"/>
      <c r="E65" s="100"/>
      <c r="F65" s="100"/>
      <c r="G65" s="100"/>
      <c r="H65" s="100"/>
      <c r="J65"/>
      <c r="K65"/>
      <c r="L65"/>
      <c r="M65"/>
      <c r="N65"/>
      <c r="O65"/>
      <c r="P65"/>
    </row>
    <row r="66" spans="2:16">
      <c r="B66" s="100"/>
      <c r="C66" s="100"/>
      <c r="D66" s="100"/>
      <c r="E66" s="100"/>
      <c r="F66" s="100"/>
      <c r="G66" s="100"/>
      <c r="H66" s="100"/>
      <c r="J66"/>
      <c r="K66"/>
      <c r="L66"/>
      <c r="M66"/>
      <c r="N66"/>
      <c r="O66"/>
      <c r="P66"/>
    </row>
    <row r="67" spans="2:16">
      <c r="B67" s="100"/>
      <c r="C67" s="100"/>
      <c r="D67" s="100"/>
      <c r="E67" s="100"/>
      <c r="F67" s="100"/>
      <c r="G67" s="100"/>
      <c r="H67" s="100"/>
      <c r="J67"/>
      <c r="K67"/>
      <c r="L67"/>
      <c r="M67"/>
      <c r="N67"/>
      <c r="O67"/>
      <c r="P67"/>
    </row>
    <row r="68" spans="2:16">
      <c r="B68" s="100"/>
      <c r="C68" s="100"/>
      <c r="D68" s="100"/>
      <c r="E68" s="100"/>
      <c r="F68" s="100"/>
      <c r="G68" s="100"/>
      <c r="H68" s="100"/>
      <c r="J68"/>
      <c r="K68"/>
      <c r="L68"/>
      <c r="M68"/>
      <c r="N68"/>
      <c r="O68"/>
      <c r="P68"/>
    </row>
    <row r="69" spans="2:16">
      <c r="B69" s="100"/>
      <c r="C69" s="100"/>
      <c r="D69" s="100"/>
      <c r="E69" s="100"/>
      <c r="F69" s="100"/>
      <c r="G69" s="100"/>
      <c r="H69" s="100"/>
      <c r="J69"/>
      <c r="K69"/>
      <c r="L69"/>
      <c r="M69"/>
      <c r="N69"/>
      <c r="O69"/>
      <c r="P69"/>
    </row>
    <row r="70" spans="2:16">
      <c r="B70" s="100"/>
      <c r="C70" s="100"/>
      <c r="D70" s="100"/>
      <c r="E70" s="100"/>
      <c r="F70" s="100"/>
      <c r="G70" s="100"/>
      <c r="H70" s="100"/>
      <c r="J70"/>
      <c r="K70"/>
      <c r="L70"/>
      <c r="M70"/>
      <c r="N70"/>
      <c r="O70"/>
      <c r="P70"/>
    </row>
    <row r="71" spans="2:16">
      <c r="B71" s="100"/>
      <c r="C71" s="100"/>
      <c r="D71" s="100"/>
      <c r="E71" s="100"/>
      <c r="F71" s="100"/>
      <c r="G71" s="100"/>
      <c r="H71" s="100"/>
      <c r="J71"/>
      <c r="K71"/>
      <c r="L71"/>
      <c r="M71"/>
      <c r="N71"/>
      <c r="O71"/>
      <c r="P71"/>
    </row>
    <row r="72" spans="2:16">
      <c r="B72" s="100"/>
      <c r="C72" s="100"/>
      <c r="D72" s="100"/>
      <c r="E72" s="100"/>
      <c r="F72" s="100"/>
      <c r="G72" s="100"/>
      <c r="H72" s="100"/>
      <c r="J72"/>
      <c r="K72"/>
      <c r="L72"/>
      <c r="M72"/>
      <c r="N72"/>
      <c r="O72"/>
      <c r="P72"/>
    </row>
    <row r="73" spans="2:16">
      <c r="B73" s="100"/>
      <c r="C73" s="100"/>
      <c r="D73" s="100"/>
      <c r="E73" s="100"/>
      <c r="F73" s="100"/>
      <c r="G73" s="100"/>
      <c r="H73" s="100"/>
      <c r="J73"/>
      <c r="K73"/>
      <c r="L73"/>
      <c r="M73"/>
      <c r="N73"/>
      <c r="O73"/>
      <c r="P73"/>
    </row>
    <row r="74" spans="2:16">
      <c r="B74" s="100"/>
      <c r="C74" s="100"/>
      <c r="D74" s="100"/>
      <c r="E74" s="100"/>
      <c r="F74" s="100"/>
      <c r="G74" s="100"/>
      <c r="H74" s="100"/>
      <c r="J74"/>
      <c r="K74"/>
      <c r="L74"/>
      <c r="M74"/>
    </row>
    <row r="75" spans="2:16">
      <c r="B75" s="100"/>
      <c r="C75" s="100"/>
      <c r="D75" s="100"/>
      <c r="E75" s="100"/>
      <c r="F75" s="100"/>
      <c r="G75" s="100"/>
      <c r="H75" s="100"/>
    </row>
    <row r="76" spans="2:16">
      <c r="B76" s="100"/>
      <c r="C76" s="100"/>
      <c r="D76" s="100"/>
      <c r="E76" s="100"/>
      <c r="F76" s="100"/>
      <c r="G76" s="100"/>
      <c r="H76" s="100"/>
    </row>
    <row r="77" spans="2:16">
      <c r="B77" s="100"/>
      <c r="C77" s="100"/>
      <c r="D77" s="100"/>
      <c r="E77" s="100"/>
      <c r="F77" s="100"/>
      <c r="G77" s="100"/>
      <c r="H77" s="100"/>
    </row>
    <row r="78" spans="2:16">
      <c r="B78" s="100"/>
      <c r="C78" s="100"/>
      <c r="D78" s="100"/>
      <c r="E78" s="100"/>
      <c r="F78" s="100"/>
      <c r="G78" s="100"/>
      <c r="H78" s="100"/>
    </row>
    <row r="79" spans="2:16">
      <c r="B79" s="100"/>
      <c r="C79" s="100"/>
      <c r="D79" s="100"/>
      <c r="E79" s="100"/>
      <c r="F79" s="100"/>
      <c r="G79" s="100"/>
      <c r="H79" s="100"/>
    </row>
    <row r="80" spans="2:16">
      <c r="B80" s="100"/>
      <c r="C80" s="100"/>
      <c r="D80" s="100"/>
      <c r="E80" s="100"/>
      <c r="F80" s="100"/>
      <c r="G80" s="100"/>
      <c r="H80" s="100"/>
    </row>
    <row r="81" spans="2:8">
      <c r="B81" s="100"/>
      <c r="C81" s="100"/>
      <c r="D81" s="100"/>
      <c r="E81" s="100"/>
      <c r="F81" s="100"/>
      <c r="G81" s="100"/>
      <c r="H81" s="100"/>
    </row>
    <row r="82" spans="2:8">
      <c r="B82" s="100"/>
      <c r="C82" s="100"/>
      <c r="D82" s="100"/>
      <c r="E82" s="100"/>
      <c r="F82" s="100"/>
      <c r="G82" s="100"/>
      <c r="H82" s="100"/>
    </row>
    <row r="83" spans="2:8">
      <c r="B83" s="100"/>
      <c r="C83" s="100"/>
      <c r="D83" s="100"/>
      <c r="E83" s="100"/>
      <c r="F83" s="100"/>
      <c r="G83" s="100"/>
      <c r="H83" s="100"/>
    </row>
    <row r="84" spans="2:8">
      <c r="B84" s="100"/>
      <c r="C84" s="100"/>
      <c r="D84" s="100"/>
      <c r="E84" s="100"/>
      <c r="F84" s="100"/>
      <c r="G84" s="100"/>
      <c r="H84" s="100"/>
    </row>
    <row r="85" spans="2:8">
      <c r="B85" s="100"/>
      <c r="C85" s="100"/>
      <c r="D85" s="100"/>
      <c r="E85" s="100"/>
      <c r="F85" s="100"/>
      <c r="G85" s="100"/>
      <c r="H85" s="100"/>
    </row>
    <row r="86" spans="2:8">
      <c r="B86" s="100"/>
      <c r="C86" s="100"/>
      <c r="D86" s="100"/>
      <c r="E86" s="100"/>
      <c r="F86" s="100"/>
      <c r="G86" s="100"/>
      <c r="H86" s="100"/>
    </row>
    <row r="87" spans="2:8">
      <c r="B87" s="100"/>
      <c r="C87" s="100"/>
      <c r="D87" s="100"/>
      <c r="E87" s="100"/>
      <c r="F87" s="100"/>
      <c r="G87" s="100"/>
      <c r="H87" s="100"/>
    </row>
    <row r="88" spans="2:8">
      <c r="B88" s="100"/>
      <c r="C88" s="100"/>
      <c r="D88" s="100"/>
      <c r="E88" s="100"/>
      <c r="F88" s="100"/>
      <c r="G88" s="100"/>
      <c r="H88" s="100"/>
    </row>
    <row r="89" spans="2:8">
      <c r="B89" s="100"/>
      <c r="C89" s="100"/>
      <c r="D89" s="100"/>
      <c r="E89" s="100"/>
      <c r="F89" s="100"/>
      <c r="G89" s="100"/>
      <c r="H89" s="100"/>
    </row>
    <row r="90" spans="2:8">
      <c r="B90" s="100"/>
      <c r="C90" s="100"/>
      <c r="D90" s="100"/>
      <c r="E90" s="100"/>
      <c r="F90" s="100"/>
      <c r="G90" s="100"/>
      <c r="H90" s="100"/>
    </row>
    <row r="91" spans="2:8">
      <c r="B91" s="100"/>
      <c r="C91" s="100"/>
      <c r="D91" s="100"/>
      <c r="E91" s="100"/>
      <c r="F91" s="100"/>
      <c r="G91" s="100"/>
      <c r="H91" s="100"/>
    </row>
    <row r="92" spans="2:8">
      <c r="B92" s="100"/>
      <c r="C92" s="100"/>
      <c r="D92" s="100"/>
      <c r="E92" s="100"/>
      <c r="F92" s="100"/>
      <c r="G92" s="100"/>
      <c r="H92" s="100"/>
    </row>
    <row r="93" spans="2:8">
      <c r="B93" s="100"/>
      <c r="C93" s="100"/>
      <c r="D93" s="100"/>
      <c r="E93" s="100"/>
      <c r="F93" s="100"/>
      <c r="G93" s="100"/>
      <c r="H93" s="100"/>
    </row>
    <row r="94" spans="2:8">
      <c r="B94" s="100"/>
      <c r="C94" s="100"/>
      <c r="D94" s="100"/>
      <c r="E94" s="100"/>
      <c r="F94" s="100"/>
      <c r="G94" s="100"/>
      <c r="H94" s="100"/>
    </row>
    <row r="95" spans="2:8">
      <c r="B95" s="100"/>
      <c r="C95" s="100"/>
      <c r="D95" s="100"/>
      <c r="E95" s="100"/>
      <c r="F95" s="100"/>
      <c r="G95" s="100"/>
      <c r="H95" s="100"/>
    </row>
    <row r="96" spans="2:8">
      <c r="B96" s="100"/>
      <c r="C96" s="100"/>
      <c r="D96" s="100"/>
      <c r="E96" s="100"/>
      <c r="F96" s="100"/>
      <c r="G96" s="100"/>
      <c r="H96" s="100"/>
    </row>
    <row r="97" spans="2:8">
      <c r="B97" s="100"/>
      <c r="C97" s="100"/>
      <c r="D97" s="100"/>
      <c r="E97" s="100"/>
      <c r="F97" s="100"/>
      <c r="G97" s="100"/>
      <c r="H97" s="100"/>
    </row>
    <row r="98" spans="2:8">
      <c r="B98" s="100"/>
      <c r="C98" s="100"/>
      <c r="D98" s="100"/>
      <c r="E98" s="100"/>
      <c r="F98" s="100"/>
      <c r="G98" s="100"/>
      <c r="H98" s="100"/>
    </row>
    <row r="99" spans="2:8">
      <c r="B99" s="100"/>
      <c r="C99" s="100"/>
      <c r="D99" s="100"/>
      <c r="E99" s="100"/>
      <c r="F99" s="100"/>
      <c r="G99" s="100"/>
      <c r="H99" s="100"/>
    </row>
    <row r="100" spans="2:8">
      <c r="B100" s="100"/>
      <c r="C100" s="100"/>
      <c r="D100" s="100"/>
      <c r="E100" s="100"/>
      <c r="F100" s="100"/>
      <c r="G100" s="100"/>
      <c r="H100" s="100"/>
    </row>
    <row r="124" spans="3:3">
      <c r="C124" s="105"/>
    </row>
    <row r="136" spans="3:3">
      <c r="C136" s="105"/>
    </row>
    <row r="139" spans="3:3">
      <c r="C139" s="105"/>
    </row>
    <row r="140" spans="3:3">
      <c r="C140" s="105"/>
    </row>
    <row r="143" spans="3:3">
      <c r="C143" s="105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28" t="s">
        <v>115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>
      <c r="B3" s="106" t="s">
        <v>33</v>
      </c>
      <c r="C3" s="107" t="s">
        <v>6</v>
      </c>
      <c r="D3" s="107" t="s">
        <v>7</v>
      </c>
      <c r="E3" s="106" t="s">
        <v>1</v>
      </c>
      <c r="F3" s="106" t="s">
        <v>8</v>
      </c>
      <c r="G3" s="106" t="s">
        <v>9</v>
      </c>
      <c r="H3" s="106" t="s">
        <v>10</v>
      </c>
      <c r="I3" s="106" t="s">
        <v>11</v>
      </c>
      <c r="J3" s="106" t="s">
        <v>12</v>
      </c>
      <c r="K3" s="106" t="s">
        <v>13</v>
      </c>
      <c r="L3" s="106" t="s">
        <v>14</v>
      </c>
      <c r="M3" s="106" t="s">
        <v>15</v>
      </c>
      <c r="N3" s="106" t="s">
        <v>16</v>
      </c>
      <c r="O3" s="106" t="s">
        <v>4</v>
      </c>
      <c r="P3" s="55"/>
    </row>
    <row r="4" spans="2:19" hidden="1">
      <c r="B4" s="60">
        <v>2006</v>
      </c>
      <c r="C4" s="60">
        <v>93</v>
      </c>
      <c r="D4" s="60">
        <v>133</v>
      </c>
      <c r="E4" s="60">
        <v>393</v>
      </c>
      <c r="F4" s="60">
        <v>804</v>
      </c>
      <c r="G4" s="60">
        <v>787</v>
      </c>
      <c r="H4" s="60">
        <v>708</v>
      </c>
      <c r="I4" s="60">
        <v>655</v>
      </c>
      <c r="J4" s="60">
        <v>503</v>
      </c>
      <c r="K4" s="60">
        <v>360</v>
      </c>
      <c r="L4" s="60">
        <v>242</v>
      </c>
      <c r="M4" s="60">
        <v>173</v>
      </c>
      <c r="N4" s="60">
        <v>264</v>
      </c>
      <c r="O4" s="60">
        <v>5115</v>
      </c>
      <c r="P4" s="55"/>
    </row>
    <row r="5" spans="2:19" s="9" customFormat="1" hidden="1">
      <c r="B5" s="59">
        <v>2007</v>
      </c>
      <c r="C5" s="59">
        <v>227</v>
      </c>
      <c r="D5" s="59">
        <v>244</v>
      </c>
      <c r="E5" s="59">
        <v>762</v>
      </c>
      <c r="F5" s="59">
        <v>1121</v>
      </c>
      <c r="G5" s="59">
        <v>1095</v>
      </c>
      <c r="H5" s="59">
        <v>910</v>
      </c>
      <c r="I5" s="59">
        <v>944</v>
      </c>
      <c r="J5" s="59">
        <v>862</v>
      </c>
      <c r="K5" s="59">
        <v>484</v>
      </c>
      <c r="L5" s="59">
        <v>386</v>
      </c>
      <c r="M5" s="59">
        <v>171</v>
      </c>
      <c r="N5" s="59">
        <v>368</v>
      </c>
      <c r="O5" s="60">
        <v>7574</v>
      </c>
      <c r="P5" s="58"/>
      <c r="S5" s="108"/>
    </row>
    <row r="6" spans="2:19" s="9" customFormat="1">
      <c r="B6" s="59">
        <v>2020</v>
      </c>
      <c r="C6" s="186">
        <v>649</v>
      </c>
      <c r="D6" s="186">
        <v>863</v>
      </c>
      <c r="E6" s="186">
        <v>807</v>
      </c>
      <c r="F6" s="186">
        <v>811</v>
      </c>
      <c r="G6" s="186">
        <v>1953</v>
      </c>
      <c r="H6" s="186">
        <v>2303</v>
      </c>
      <c r="I6" s="186">
        <v>2338</v>
      </c>
      <c r="J6" s="186">
        <v>1964</v>
      </c>
      <c r="K6" s="186">
        <v>1552</v>
      </c>
      <c r="L6" s="186">
        <v>952</v>
      </c>
      <c r="M6" s="186">
        <v>1104</v>
      </c>
      <c r="N6" s="186">
        <v>3044</v>
      </c>
      <c r="O6" s="184">
        <v>19171</v>
      </c>
      <c r="P6" s="61"/>
      <c r="S6" s="108"/>
    </row>
    <row r="7" spans="2:19" s="9" customFormat="1">
      <c r="B7" s="59">
        <v>2021</v>
      </c>
      <c r="C7" s="186">
        <v>301</v>
      </c>
      <c r="D7" s="186">
        <v>401</v>
      </c>
      <c r="E7" s="186">
        <v>902</v>
      </c>
      <c r="F7" s="186">
        <v>1140</v>
      </c>
      <c r="G7" s="186">
        <v>1457</v>
      </c>
      <c r="H7" s="186">
        <v>1691</v>
      </c>
      <c r="I7" s="186">
        <v>1693</v>
      </c>
      <c r="J7" s="186">
        <v>1475</v>
      </c>
      <c r="K7" s="186">
        <v>1097</v>
      </c>
      <c r="L7" s="186">
        <v>849</v>
      </c>
      <c r="M7" s="186">
        <v>671</v>
      </c>
      <c r="N7" s="186">
        <v>1033</v>
      </c>
      <c r="O7" s="184">
        <v>18340</v>
      </c>
      <c r="P7" s="61"/>
      <c r="S7" s="108"/>
    </row>
    <row r="8" spans="2:19" s="9" customFormat="1">
      <c r="B8" s="59">
        <v>2022</v>
      </c>
      <c r="C8" s="186">
        <v>355</v>
      </c>
      <c r="D8" s="186">
        <v>496</v>
      </c>
      <c r="E8" s="186">
        <v>1041</v>
      </c>
      <c r="F8" s="186">
        <v>1207</v>
      </c>
      <c r="G8" s="186">
        <v>1469</v>
      </c>
      <c r="H8" s="186">
        <v>1513</v>
      </c>
      <c r="I8" s="186">
        <v>1390</v>
      </c>
      <c r="J8" s="186">
        <v>1276</v>
      </c>
      <c r="K8" s="186">
        <v>965</v>
      </c>
      <c r="L8" s="186">
        <v>697</v>
      </c>
      <c r="M8" s="186">
        <v>562</v>
      </c>
      <c r="N8" s="186">
        <v>443</v>
      </c>
      <c r="O8" s="184">
        <f t="shared" ref="O8:O10" si="0">SUM(C8:N8)</f>
        <v>11414</v>
      </c>
      <c r="P8" s="61"/>
      <c r="S8" s="108"/>
    </row>
    <row r="9" spans="2:19" s="9" customFormat="1">
      <c r="B9" s="59">
        <v>2023</v>
      </c>
      <c r="C9" s="186">
        <v>440</v>
      </c>
      <c r="D9" s="186">
        <v>501</v>
      </c>
      <c r="E9" s="186">
        <v>912</v>
      </c>
      <c r="F9" s="186">
        <v>1115</v>
      </c>
      <c r="G9" s="186">
        <v>1291</v>
      </c>
      <c r="H9" s="186">
        <v>1359</v>
      </c>
      <c r="I9" s="186">
        <v>1269</v>
      </c>
      <c r="J9" s="186">
        <v>1244</v>
      </c>
      <c r="K9" s="186">
        <v>1153</v>
      </c>
      <c r="L9" s="186">
        <v>813</v>
      </c>
      <c r="M9" s="186">
        <v>482</v>
      </c>
      <c r="N9" s="186">
        <v>282</v>
      </c>
      <c r="O9" s="184">
        <f t="shared" ref="O9" si="1">SUM(C9:N9)</f>
        <v>10861</v>
      </c>
      <c r="P9" s="61"/>
      <c r="S9" s="108"/>
    </row>
    <row r="10" spans="2:19">
      <c r="B10" s="109">
        <v>2024</v>
      </c>
      <c r="C10" s="185">
        <v>381</v>
      </c>
      <c r="D10" s="185">
        <v>660</v>
      </c>
      <c r="E10" s="185">
        <v>1134</v>
      </c>
      <c r="F10" s="185">
        <v>1545</v>
      </c>
      <c r="G10" s="185">
        <v>1609</v>
      </c>
      <c r="H10" s="109">
        <v>1648</v>
      </c>
      <c r="I10" s="185"/>
      <c r="J10" s="185"/>
      <c r="K10" s="185"/>
      <c r="L10" s="185"/>
      <c r="M10" s="185"/>
      <c r="N10" s="185"/>
      <c r="O10" s="185">
        <f t="shared" si="0"/>
        <v>6977</v>
      </c>
      <c r="P10" s="8"/>
    </row>
    <row r="11" spans="2:19">
      <c r="B11" s="62" t="s">
        <v>116</v>
      </c>
      <c r="C11" s="110">
        <f t="shared" ref="C11:E11" si="2">+C10/C9-1</f>
        <v>-0.13409090909090904</v>
      </c>
      <c r="D11" s="110">
        <f t="shared" si="2"/>
        <v>0.31736526946107779</v>
      </c>
      <c r="E11" s="110">
        <f t="shared" si="2"/>
        <v>0.24342105263157898</v>
      </c>
      <c r="F11" s="110">
        <v>0.38565022421524664</v>
      </c>
      <c r="G11" s="110">
        <v>0.24632068164213794</v>
      </c>
      <c r="H11" s="110">
        <v>0.21265636497424567</v>
      </c>
      <c r="I11" s="110"/>
      <c r="J11" s="110"/>
      <c r="K11" s="110"/>
      <c r="L11" s="110"/>
      <c r="M11" s="110"/>
      <c r="N11" s="110"/>
      <c r="O11" s="111">
        <f>+O10/G15-1</f>
        <v>0.24190103239587035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12"/>
    </row>
    <row r="13" spans="2:19" ht="24" customHeight="1">
      <c r="B13" s="230" t="s">
        <v>5</v>
      </c>
      <c r="C13" s="246" t="str">
        <f>'R_MC NEW 2024vs2023'!C13:D13</f>
        <v>JUNE</v>
      </c>
      <c r="D13" s="246"/>
      <c r="E13" s="247" t="s">
        <v>30</v>
      </c>
      <c r="F13" s="248" t="str">
        <f>'R_PTW 2024vs2023'!F9:G9</f>
        <v>JANUARY-JUNE</v>
      </c>
      <c r="G13" s="248"/>
      <c r="H13" s="247" t="s">
        <v>30</v>
      </c>
      <c r="I13" s="8"/>
      <c r="J13" s="8"/>
      <c r="K13" s="8"/>
      <c r="L13" s="8"/>
      <c r="M13" s="8"/>
      <c r="N13" s="8"/>
      <c r="O13" s="112"/>
    </row>
    <row r="14" spans="2:19" ht="21" customHeight="1">
      <c r="B14" s="230"/>
      <c r="C14" s="67">
        <f>'R_MC NEW 2024vs2023'!C14</f>
        <v>2024</v>
      </c>
      <c r="D14" s="67">
        <f>'R_MC NEW 2024vs2023'!D14</f>
        <v>2023</v>
      </c>
      <c r="E14" s="247"/>
      <c r="F14" s="67">
        <f>'R_MC NEW 2024vs2023'!F14</f>
        <v>2024</v>
      </c>
      <c r="G14" s="67">
        <f>'R_MC NEW 2024vs2023'!G14</f>
        <v>2023</v>
      </c>
      <c r="H14" s="247"/>
      <c r="I14" s="8"/>
      <c r="J14" s="8"/>
      <c r="K14" s="8"/>
      <c r="L14" s="8"/>
      <c r="M14" s="8"/>
      <c r="N14" s="8"/>
      <c r="O14" s="112"/>
    </row>
    <row r="15" spans="2:19" ht="19.5" customHeight="1">
      <c r="B15" s="113" t="s">
        <v>35</v>
      </c>
      <c r="C15" s="69">
        <v>1648</v>
      </c>
      <c r="D15" s="69">
        <v>1359</v>
      </c>
      <c r="E15" s="70">
        <v>0.21265636497424567</v>
      </c>
      <c r="F15" s="69">
        <v>6977</v>
      </c>
      <c r="G15" s="68">
        <v>5618</v>
      </c>
      <c r="H15" s="70">
        <v>0.24190103239587035</v>
      </c>
      <c r="I15" s="8"/>
      <c r="J15" s="8"/>
      <c r="K15" s="8"/>
      <c r="L15" s="8"/>
      <c r="M15" s="8"/>
      <c r="N15" s="8"/>
      <c r="O15" s="112"/>
    </row>
    <row r="41" spans="2:16">
      <c r="B41" s="245" t="s">
        <v>66</v>
      </c>
      <c r="C41" s="245"/>
      <c r="D41" s="245"/>
      <c r="E41" s="245"/>
      <c r="F41" s="245"/>
      <c r="G41" s="245"/>
      <c r="H41" s="24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14">
        <v>316</v>
      </c>
      <c r="D48" s="115">
        <v>531</v>
      </c>
      <c r="E48" s="115">
        <v>826</v>
      </c>
      <c r="F48" s="115">
        <v>728</v>
      </c>
      <c r="G48" s="115">
        <v>677</v>
      </c>
      <c r="H48" s="115">
        <v>632</v>
      </c>
      <c r="I48" s="115">
        <v>583</v>
      </c>
      <c r="J48" s="115">
        <v>390</v>
      </c>
      <c r="K48" s="115">
        <v>402</v>
      </c>
      <c r="L48" s="116">
        <v>205</v>
      </c>
      <c r="M48" s="117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18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52"/>
      <c r="C1" s="252"/>
      <c r="D1" s="252"/>
      <c r="E1" s="252"/>
      <c r="F1" s="252"/>
      <c r="G1" s="252"/>
      <c r="H1" s="252"/>
      <c r="I1" s="119"/>
      <c r="J1" s="119"/>
      <c r="K1" s="119"/>
      <c r="L1" s="119"/>
    </row>
    <row r="2" spans="2:12" ht="14.25">
      <c r="B2" s="243" t="s">
        <v>142</v>
      </c>
      <c r="C2" s="243"/>
      <c r="D2" s="243"/>
      <c r="E2" s="243"/>
      <c r="F2" s="243"/>
      <c r="G2" s="243"/>
      <c r="H2" s="243"/>
      <c r="I2" s="249"/>
      <c r="J2" s="249"/>
      <c r="K2" s="249"/>
      <c r="L2" s="249"/>
    </row>
    <row r="3" spans="2:12" ht="24" customHeight="1">
      <c r="B3" s="244" t="s">
        <v>49</v>
      </c>
      <c r="C3" s="236" t="s">
        <v>50</v>
      </c>
      <c r="D3" s="236" t="str">
        <f>'R_MC 2024 rankings'!D3:H3</f>
        <v>January-June</v>
      </c>
      <c r="E3" s="236"/>
      <c r="F3" s="236"/>
      <c r="G3" s="236"/>
      <c r="H3" s="236"/>
      <c r="I3" s="120"/>
      <c r="J3" s="121"/>
      <c r="K3" s="121"/>
      <c r="L3" s="121"/>
    </row>
    <row r="4" spans="2:12">
      <c r="B4" s="244"/>
      <c r="C4" s="236"/>
      <c r="D4" s="80">
        <v>2024</v>
      </c>
      <c r="E4" s="80" t="s">
        <v>52</v>
      </c>
      <c r="F4" s="80">
        <v>2023</v>
      </c>
      <c r="G4" s="80" t="s">
        <v>52</v>
      </c>
      <c r="H4" s="80" t="s">
        <v>53</v>
      </c>
      <c r="J4" s="6"/>
      <c r="K4" s="6"/>
      <c r="L4" s="6"/>
    </row>
    <row r="5" spans="2:12">
      <c r="B5" s="166">
        <v>1</v>
      </c>
      <c r="C5" s="167" t="s">
        <v>26</v>
      </c>
      <c r="D5" s="168">
        <v>1516</v>
      </c>
      <c r="E5" s="79">
        <v>0.21728536620323921</v>
      </c>
      <c r="F5" s="168">
        <v>1347</v>
      </c>
      <c r="G5" s="79">
        <v>0.23976504093983625</v>
      </c>
      <c r="H5" s="122">
        <v>0.12546399406087594</v>
      </c>
      <c r="J5" s="6"/>
      <c r="K5" s="6"/>
      <c r="L5" s="6"/>
    </row>
    <row r="6" spans="2:12">
      <c r="B6" s="169">
        <v>2</v>
      </c>
      <c r="C6" s="170" t="s">
        <v>41</v>
      </c>
      <c r="D6" s="171">
        <v>947</v>
      </c>
      <c r="E6" s="81">
        <v>0.13573168983803927</v>
      </c>
      <c r="F6" s="171">
        <v>729</v>
      </c>
      <c r="G6" s="81">
        <v>0.12976148095407619</v>
      </c>
      <c r="H6" s="123">
        <v>0.2990397805212619</v>
      </c>
      <c r="J6" s="6"/>
      <c r="K6" s="6"/>
      <c r="L6" s="6"/>
    </row>
    <row r="7" spans="2:12">
      <c r="B7" s="166">
        <v>3</v>
      </c>
      <c r="C7" s="167" t="s">
        <v>74</v>
      </c>
      <c r="D7" s="168">
        <v>635</v>
      </c>
      <c r="E7" s="79">
        <v>9.1013329511251254E-2</v>
      </c>
      <c r="F7" s="168">
        <v>430</v>
      </c>
      <c r="G7" s="79">
        <v>7.6539693841224637E-2</v>
      </c>
      <c r="H7" s="122">
        <v>0.47674418604651159</v>
      </c>
      <c r="J7" s="6"/>
      <c r="K7" s="6"/>
      <c r="L7" s="6"/>
    </row>
    <row r="8" spans="2:12">
      <c r="B8" s="169">
        <v>4</v>
      </c>
      <c r="C8" s="170" t="s">
        <v>64</v>
      </c>
      <c r="D8" s="171">
        <v>530</v>
      </c>
      <c r="E8" s="81">
        <v>7.5963881324351445E-2</v>
      </c>
      <c r="F8" s="171">
        <v>631</v>
      </c>
      <c r="G8" s="81">
        <v>0.11231755072979709</v>
      </c>
      <c r="H8" s="123">
        <v>-0.16006339144215531</v>
      </c>
      <c r="J8" s="6"/>
      <c r="K8" s="6"/>
      <c r="L8" s="6"/>
    </row>
    <row r="9" spans="2:12">
      <c r="B9" s="166">
        <v>5</v>
      </c>
      <c r="C9" s="167" t="s">
        <v>96</v>
      </c>
      <c r="D9" s="168">
        <v>403</v>
      </c>
      <c r="E9" s="79">
        <v>5.7761215422101192E-2</v>
      </c>
      <c r="F9" s="168">
        <v>291</v>
      </c>
      <c r="G9" s="79">
        <v>5.1797792808828763E-2</v>
      </c>
      <c r="H9" s="122">
        <v>0.38487972508591062</v>
      </c>
      <c r="J9" s="6"/>
      <c r="K9" s="6"/>
      <c r="L9" s="6"/>
    </row>
    <row r="10" spans="2:12">
      <c r="B10" s="169">
        <v>6</v>
      </c>
      <c r="C10" s="170" t="s">
        <v>72</v>
      </c>
      <c r="D10" s="171">
        <v>373</v>
      </c>
      <c r="E10" s="81">
        <v>5.3461373082986957E-2</v>
      </c>
      <c r="F10" s="171">
        <v>355</v>
      </c>
      <c r="G10" s="81">
        <v>6.3189747241011035E-2</v>
      </c>
      <c r="H10" s="123">
        <v>5.0704225352112609E-2</v>
      </c>
      <c r="J10" s="6"/>
      <c r="K10" s="6"/>
      <c r="L10" s="6"/>
    </row>
    <row r="11" spans="2:12">
      <c r="B11" s="166">
        <v>7</v>
      </c>
      <c r="C11" s="167" t="s">
        <v>145</v>
      </c>
      <c r="D11" s="168">
        <v>281</v>
      </c>
      <c r="E11" s="79">
        <v>4.0275189909703309E-2</v>
      </c>
      <c r="F11" s="168">
        <v>167</v>
      </c>
      <c r="G11" s="79">
        <v>2.9725881096475615E-2</v>
      </c>
      <c r="H11" s="122">
        <v>0.68263473053892221</v>
      </c>
      <c r="J11" s="6"/>
      <c r="K11" s="6"/>
      <c r="L11" s="6"/>
    </row>
    <row r="12" spans="2:12">
      <c r="B12" s="169">
        <v>8</v>
      </c>
      <c r="C12" s="170" t="s">
        <v>148</v>
      </c>
      <c r="D12" s="171">
        <v>224</v>
      </c>
      <c r="E12" s="81">
        <v>3.2105489465386272E-2</v>
      </c>
      <c r="F12" s="171">
        <v>37</v>
      </c>
      <c r="G12" s="81">
        <v>6.5859736561053759E-3</v>
      </c>
      <c r="H12" s="123">
        <v>5.0540540540540544</v>
      </c>
      <c r="J12" s="6"/>
      <c r="K12" s="6"/>
      <c r="L12" s="6"/>
    </row>
    <row r="13" spans="2:12">
      <c r="B13" s="166">
        <v>9</v>
      </c>
      <c r="C13" s="167" t="s">
        <v>146</v>
      </c>
      <c r="D13" s="168">
        <v>188</v>
      </c>
      <c r="E13" s="79">
        <v>2.6945678658449192E-2</v>
      </c>
      <c r="F13" s="168">
        <v>174</v>
      </c>
      <c r="G13" s="79">
        <v>3.097187611249555E-2</v>
      </c>
      <c r="H13" s="122">
        <v>8.0459770114942541E-2</v>
      </c>
      <c r="J13" s="6"/>
      <c r="K13" s="6"/>
      <c r="L13" s="6"/>
    </row>
    <row r="14" spans="2:12">
      <c r="B14" s="169">
        <v>10</v>
      </c>
      <c r="C14" s="170" t="s">
        <v>141</v>
      </c>
      <c r="D14" s="171">
        <v>142</v>
      </c>
      <c r="E14" s="81">
        <v>2.0352587071807367E-2</v>
      </c>
      <c r="F14" s="171">
        <v>56</v>
      </c>
      <c r="G14" s="81">
        <v>9.9679601281594879E-3</v>
      </c>
      <c r="H14" s="123">
        <v>1.5357142857142856</v>
      </c>
      <c r="J14" s="6"/>
      <c r="K14" s="6"/>
      <c r="L14" s="6"/>
    </row>
    <row r="15" spans="2:12">
      <c r="B15" s="237" t="s">
        <v>84</v>
      </c>
      <c r="C15" s="237"/>
      <c r="D15" s="96">
        <v>5239</v>
      </c>
      <c r="E15" s="97">
        <v>0.75089580048731541</v>
      </c>
      <c r="F15" s="96">
        <v>4217</v>
      </c>
      <c r="G15" s="97">
        <v>0.75062299750800987</v>
      </c>
      <c r="H15" s="98">
        <v>0.24235238321081343</v>
      </c>
    </row>
    <row r="16" spans="2:12">
      <c r="B16" s="237" t="s">
        <v>83</v>
      </c>
      <c r="C16" s="237"/>
      <c r="D16" s="96">
        <v>1738</v>
      </c>
      <c r="E16" s="97">
        <v>0.24910419951268453</v>
      </c>
      <c r="F16" s="96">
        <v>1401</v>
      </c>
      <c r="G16" s="97">
        <v>0.24937700249199002</v>
      </c>
      <c r="H16" s="98">
        <v>0.2405424696645253</v>
      </c>
      <c r="I16" s="124"/>
    </row>
    <row r="17" spans="2:8">
      <c r="B17" s="238" t="s">
        <v>4</v>
      </c>
      <c r="C17" s="238"/>
      <c r="D17" s="172">
        <v>6977</v>
      </c>
      <c r="E17" s="99">
        <v>0.99999999999999911</v>
      </c>
      <c r="F17" s="172">
        <v>5618</v>
      </c>
      <c r="G17" s="99">
        <v>1</v>
      </c>
      <c r="H17" s="173">
        <v>0.24190103239587035</v>
      </c>
    </row>
    <row r="18" spans="2:8" ht="12.75" customHeight="1">
      <c r="B18" s="250" t="s">
        <v>66</v>
      </c>
      <c r="C18" s="250"/>
      <c r="D18" s="250"/>
      <c r="E18" s="250"/>
      <c r="F18" s="250"/>
      <c r="G18" s="250"/>
      <c r="H18" s="250"/>
    </row>
    <row r="19" spans="2:8">
      <c r="B19" s="251" t="s">
        <v>39</v>
      </c>
      <c r="C19" s="251"/>
      <c r="D19" s="251"/>
      <c r="E19" s="251"/>
      <c r="F19" s="251"/>
      <c r="G19" s="251"/>
      <c r="H19" s="251"/>
    </row>
    <row r="20" spans="2:8">
      <c r="B20" s="251"/>
      <c r="C20" s="251"/>
      <c r="D20" s="251"/>
      <c r="E20" s="251"/>
      <c r="F20" s="251"/>
      <c r="G20" s="251"/>
      <c r="H20" s="251"/>
    </row>
    <row r="22" spans="2:8">
      <c r="C22" s="125"/>
    </row>
    <row r="26" spans="2:8">
      <c r="C26" s="125"/>
    </row>
    <row r="28" spans="2:8">
      <c r="C28" s="125"/>
    </row>
    <row r="33" spans="3:3">
      <c r="C33" s="125"/>
    </row>
    <row r="39" spans="3:3">
      <c r="C39" s="125"/>
    </row>
    <row r="43" spans="3:3">
      <c r="C43" s="125"/>
    </row>
    <row r="47" spans="3:3">
      <c r="C47" s="125"/>
    </row>
    <row r="52" spans="3:3">
      <c r="C52" s="125"/>
    </row>
    <row r="58" spans="3:3">
      <c r="C58" s="125"/>
    </row>
    <row r="71" spans="3:3">
      <c r="C71" s="125"/>
    </row>
    <row r="95" spans="3:3">
      <c r="C95" s="125"/>
    </row>
    <row r="107" spans="3:3">
      <c r="C107" s="125"/>
    </row>
    <row r="110" spans="3:3">
      <c r="C110" s="125"/>
    </row>
    <row r="111" spans="3:3">
      <c r="C111" s="125"/>
    </row>
    <row r="114" spans="3:3">
      <c r="C114" s="125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19" t="s">
        <v>117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2:35" ht="15.75" customHeight="1">
      <c r="B2" s="126" t="s">
        <v>5</v>
      </c>
      <c r="C2" s="107" t="s">
        <v>6</v>
      </c>
      <c r="D2" s="107" t="s">
        <v>7</v>
      </c>
      <c r="E2" s="106" t="s">
        <v>1</v>
      </c>
      <c r="F2" s="106" t="s">
        <v>8</v>
      </c>
      <c r="G2" s="106" t="s">
        <v>9</v>
      </c>
      <c r="H2" s="106" t="s">
        <v>10</v>
      </c>
      <c r="I2" s="106" t="s">
        <v>11</v>
      </c>
      <c r="J2" s="106" t="s">
        <v>12</v>
      </c>
      <c r="K2" s="106" t="s">
        <v>13</v>
      </c>
      <c r="L2" s="106" t="s">
        <v>14</v>
      </c>
      <c r="M2" s="106" t="s">
        <v>15</v>
      </c>
      <c r="N2" s="106" t="s">
        <v>16</v>
      </c>
      <c r="O2" s="106" t="s">
        <v>4</v>
      </c>
    </row>
    <row r="3" spans="2:35" ht="15.75" customHeight="1">
      <c r="B3" s="113" t="s">
        <v>3</v>
      </c>
      <c r="C3" s="184">
        <v>4124</v>
      </c>
      <c r="D3" s="184">
        <v>6170</v>
      </c>
      <c r="E3" s="184">
        <v>8466</v>
      </c>
      <c r="F3" s="184">
        <v>10467</v>
      </c>
      <c r="G3" s="184">
        <v>9631</v>
      </c>
      <c r="H3" s="60">
        <v>8803</v>
      </c>
      <c r="I3" s="184"/>
      <c r="J3" s="184"/>
      <c r="K3" s="184"/>
      <c r="L3" s="184"/>
      <c r="M3" s="184"/>
      <c r="N3" s="184"/>
      <c r="O3" s="184">
        <f>SUM(C3:N3)</f>
        <v>47661</v>
      </c>
      <c r="P3" s="8">
        <f>O3/O5</f>
        <v>0.86323625298848072</v>
      </c>
    </row>
    <row r="4" spans="2:35" ht="15.75" customHeight="1">
      <c r="B4" s="113" t="s">
        <v>2</v>
      </c>
      <c r="C4" s="184">
        <v>687</v>
      </c>
      <c r="D4" s="184">
        <v>953</v>
      </c>
      <c r="E4" s="184">
        <v>1194</v>
      </c>
      <c r="F4" s="184">
        <v>1584</v>
      </c>
      <c r="G4" s="184">
        <v>1562</v>
      </c>
      <c r="H4" s="60">
        <v>1571</v>
      </c>
      <c r="I4" s="184"/>
      <c r="J4" s="184"/>
      <c r="K4" s="184"/>
      <c r="L4" s="184"/>
      <c r="M4" s="184"/>
      <c r="N4" s="184"/>
      <c r="O4" s="184">
        <f>SUM(C4:N4)</f>
        <v>7551</v>
      </c>
      <c r="P4" s="8">
        <f>O4/O5</f>
        <v>0.13676374701151922</v>
      </c>
    </row>
    <row r="5" spans="2:35">
      <c r="B5" s="127" t="s">
        <v>111</v>
      </c>
      <c r="C5" s="185">
        <f>SUM(C3:C4)</f>
        <v>4811</v>
      </c>
      <c r="D5" s="185">
        <f>SUM(D3:D4)</f>
        <v>7123</v>
      </c>
      <c r="E5" s="185">
        <v>9660</v>
      </c>
      <c r="F5" s="185">
        <v>12051</v>
      </c>
      <c r="G5" s="185">
        <v>11193</v>
      </c>
      <c r="H5" s="109">
        <v>10374</v>
      </c>
      <c r="I5" s="185"/>
      <c r="J5" s="185"/>
      <c r="K5" s="185"/>
      <c r="L5" s="185"/>
      <c r="M5" s="185"/>
      <c r="N5" s="185"/>
      <c r="O5" s="185">
        <f>SUM(C5:N5)</f>
        <v>55212</v>
      </c>
      <c r="P5" s="8">
        <v>1</v>
      </c>
    </row>
    <row r="6" spans="2:35" ht="15.75" customHeight="1">
      <c r="B6" s="128" t="s">
        <v>112</v>
      </c>
      <c r="C6" s="129">
        <f>C5/N46-1</f>
        <v>0.41791924550545234</v>
      </c>
      <c r="D6" s="129">
        <f>D5/C5-1</f>
        <v>0.48056537102473507</v>
      </c>
      <c r="E6" s="129">
        <f>E5/D5-1</f>
        <v>0.35617015302541066</v>
      </c>
      <c r="F6" s="129">
        <v>0.24751552795031051</v>
      </c>
      <c r="G6" s="129">
        <v>-7.1197411003236288E-2</v>
      </c>
      <c r="H6" s="129">
        <v>-7.3170731707317027E-2</v>
      </c>
      <c r="I6" s="129"/>
      <c r="J6" s="129"/>
      <c r="K6" s="129"/>
      <c r="L6" s="129"/>
      <c r="M6" s="129"/>
      <c r="N6" s="129"/>
      <c r="O6" s="130"/>
      <c r="U6" s="44"/>
      <c r="V6" s="44"/>
      <c r="W6" s="44"/>
      <c r="X6" s="45"/>
      <c r="Y6" s="45"/>
      <c r="Z6" s="33"/>
      <c r="AH6" s="3"/>
    </row>
    <row r="7" spans="2:35" ht="15.75" customHeight="1">
      <c r="B7" s="128" t="s">
        <v>113</v>
      </c>
      <c r="C7" s="131">
        <f>C5/C46-1</f>
        <v>0.19498261301539999</v>
      </c>
      <c r="D7" s="131">
        <f>D5/D46-1</f>
        <v>0.53910976663785659</v>
      </c>
      <c r="E7" s="131">
        <f>E5/E46-1</f>
        <v>0.24404378622021894</v>
      </c>
      <c r="F7" s="131">
        <v>0.42615384615384611</v>
      </c>
      <c r="G7" s="131">
        <v>0.18720831565549423</v>
      </c>
      <c r="H7" s="131">
        <v>0.15561991756711602</v>
      </c>
      <c r="I7" s="131"/>
      <c r="J7" s="131"/>
      <c r="K7" s="131"/>
      <c r="L7" s="131"/>
      <c r="M7" s="131"/>
      <c r="N7" s="131"/>
      <c r="O7" s="131">
        <f ca="1">+O5/G13-1</f>
        <v>0.27587003743587379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</row>
    <row r="8" spans="2:35">
      <c r="B8" s="33"/>
      <c r="C8" s="26"/>
      <c r="D8" s="33"/>
      <c r="E8" s="33"/>
      <c r="F8" s="33"/>
      <c r="O8" s="3"/>
    </row>
    <row r="9" spans="2:35" ht="28.5" customHeight="1">
      <c r="B9" s="230" t="s">
        <v>5</v>
      </c>
      <c r="C9" s="246" t="str">
        <f>'R_MP NEW 2024vs2023'!C13:D13</f>
        <v>JUNE</v>
      </c>
      <c r="D9" s="246"/>
      <c r="E9" s="247" t="s">
        <v>30</v>
      </c>
      <c r="F9" s="248" t="str">
        <f>'R_PTW 2024vs2023'!F9:G9</f>
        <v>JANUARY-JUNE</v>
      </c>
      <c r="G9" s="248"/>
      <c r="H9" s="247" t="s">
        <v>30</v>
      </c>
      <c r="O9" s="3"/>
    </row>
    <row r="10" spans="2:35" ht="26.25" customHeight="1">
      <c r="B10" s="230"/>
      <c r="C10" s="67">
        <f>'R_MP NEW 2024vs2023'!C14</f>
        <v>2024</v>
      </c>
      <c r="D10" s="67">
        <f>'R_MP NEW 2024vs2023'!D14</f>
        <v>2023</v>
      </c>
      <c r="E10" s="247"/>
      <c r="F10" s="67">
        <f>'R_MP NEW 2024vs2023'!F14</f>
        <v>2024</v>
      </c>
      <c r="G10" s="67">
        <f>'R_MP NEW 2024vs2023'!G14</f>
        <v>2023</v>
      </c>
      <c r="H10" s="247"/>
      <c r="I10" s="4"/>
      <c r="O10" s="3"/>
    </row>
    <row r="11" spans="2:35" ht="18" customHeight="1">
      <c r="B11" s="113" t="s">
        <v>22</v>
      </c>
      <c r="C11" s="132">
        <f ca="1">OFFSET(B3,,COUNTA(C3:N3),,)</f>
        <v>8803</v>
      </c>
      <c r="D11" s="132">
        <f ca="1">OFFSET(B44,,COUNTA(C3:N3),,)</f>
        <v>7563</v>
      </c>
      <c r="E11" s="133">
        <f ca="1">+C11/D11-1</f>
        <v>0.16395610207589573</v>
      </c>
      <c r="F11" s="132">
        <f>O3</f>
        <v>47661</v>
      </c>
      <c r="G11" s="113">
        <f ca="1">SUM(OFFSET(C44,,,,COUNTA(C3:N3)))</f>
        <v>36576</v>
      </c>
      <c r="H11" s="133">
        <f ca="1">+F11/G11-1</f>
        <v>0.30306758530183719</v>
      </c>
      <c r="I11" s="4"/>
      <c r="O11" s="3"/>
      <c r="AI11" s="8"/>
    </row>
    <row r="12" spans="2:35" ht="18" customHeight="1">
      <c r="B12" s="113" t="s">
        <v>23</v>
      </c>
      <c r="C12" s="132">
        <f ca="1">OFFSET(B4,,COUNTA(C4:N4),,)</f>
        <v>1571</v>
      </c>
      <c r="D12" s="132">
        <f ca="1">OFFSET(B45,,COUNTA(C4:N4),,)</f>
        <v>1414</v>
      </c>
      <c r="E12" s="133">
        <f ca="1">+C12/D12-1</f>
        <v>0.11103253182461104</v>
      </c>
      <c r="F12" s="132">
        <f>O4</f>
        <v>7551</v>
      </c>
      <c r="G12" s="113">
        <f ca="1">SUM(OFFSET(C45,,,,COUNTA(C4:N4)))</f>
        <v>6698</v>
      </c>
      <c r="H12" s="133">
        <f ca="1">+F12/G12-1</f>
        <v>0.12735144819349054</v>
      </c>
      <c r="O12" s="3"/>
      <c r="R12" s="9"/>
      <c r="AI12" s="8"/>
    </row>
    <row r="13" spans="2:35" ht="18" customHeight="1">
      <c r="B13" s="134" t="s">
        <v>4</v>
      </c>
      <c r="C13" s="134">
        <f ca="1">SUM(C11:C12)</f>
        <v>10374</v>
      </c>
      <c r="D13" s="134">
        <f ca="1">SUM(D11:D12)</f>
        <v>8977</v>
      </c>
      <c r="E13" s="135">
        <f ca="1">+C13/D13-1</f>
        <v>0.15561991756711602</v>
      </c>
      <c r="F13" s="134">
        <f>SUM(F11:F12)</f>
        <v>55212</v>
      </c>
      <c r="G13" s="134">
        <f ca="1">SUM(G11:G12)</f>
        <v>43274</v>
      </c>
      <c r="H13" s="135">
        <f ca="1">+F13/G13-1</f>
        <v>0.27587003743587379</v>
      </c>
      <c r="O13" s="3"/>
    </row>
    <row r="14" spans="2:35">
      <c r="B14" s="33"/>
      <c r="C14" s="26"/>
      <c r="D14" s="33"/>
      <c r="E14" s="33"/>
      <c r="F14" s="33"/>
      <c r="O14" s="3"/>
    </row>
    <row r="15" spans="2:35">
      <c r="B15" s="33"/>
      <c r="C15" s="26"/>
      <c r="D15" s="33"/>
      <c r="E15" s="33"/>
      <c r="F15" s="33"/>
      <c r="O15" s="3"/>
    </row>
    <row r="16" spans="2:35">
      <c r="B16" s="33"/>
      <c r="C16" s="26"/>
      <c r="D16" s="33"/>
      <c r="E16" s="33"/>
      <c r="F16" s="3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19" t="s">
        <v>88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</row>
    <row r="43" spans="2:15">
      <c r="B43" s="126" t="s">
        <v>5</v>
      </c>
      <c r="C43" s="107" t="s">
        <v>6</v>
      </c>
      <c r="D43" s="107" t="s">
        <v>7</v>
      </c>
      <c r="E43" s="106" t="s">
        <v>1</v>
      </c>
      <c r="F43" s="106" t="s">
        <v>8</v>
      </c>
      <c r="G43" s="106" t="s">
        <v>9</v>
      </c>
      <c r="H43" s="106" t="s">
        <v>10</v>
      </c>
      <c r="I43" s="106" t="s">
        <v>11</v>
      </c>
      <c r="J43" s="106" t="s">
        <v>12</v>
      </c>
      <c r="K43" s="106" t="s">
        <v>13</v>
      </c>
      <c r="L43" s="106" t="s">
        <v>14</v>
      </c>
      <c r="M43" s="106" t="s">
        <v>15</v>
      </c>
      <c r="N43" s="106" t="s">
        <v>16</v>
      </c>
      <c r="O43" s="106" t="s">
        <v>4</v>
      </c>
    </row>
    <row r="44" spans="2:15">
      <c r="B44" s="113" t="s">
        <v>3</v>
      </c>
      <c r="C44" s="184">
        <v>3346</v>
      </c>
      <c r="D44" s="184">
        <v>3853</v>
      </c>
      <c r="E44" s="184">
        <v>6614</v>
      </c>
      <c r="F44" s="184">
        <v>7235</v>
      </c>
      <c r="G44" s="184">
        <v>7965</v>
      </c>
      <c r="H44" s="184">
        <v>7563</v>
      </c>
      <c r="I44" s="184">
        <v>7013</v>
      </c>
      <c r="J44" s="184">
        <v>6263</v>
      </c>
      <c r="K44" s="184">
        <v>5258</v>
      </c>
      <c r="L44" s="184">
        <v>4682</v>
      </c>
      <c r="M44" s="184">
        <v>3688</v>
      </c>
      <c r="N44" s="184">
        <v>2933</v>
      </c>
      <c r="O44" s="184">
        <f>SUM(C44:N44)</f>
        <v>66413</v>
      </c>
    </row>
    <row r="45" spans="2:15">
      <c r="B45" s="113" t="s">
        <v>2</v>
      </c>
      <c r="C45" s="184">
        <v>680</v>
      </c>
      <c r="D45" s="184">
        <v>775</v>
      </c>
      <c r="E45" s="184">
        <v>1151</v>
      </c>
      <c r="F45" s="184">
        <v>1215</v>
      </c>
      <c r="G45" s="184">
        <v>1463</v>
      </c>
      <c r="H45" s="184">
        <v>1414</v>
      </c>
      <c r="I45" s="184">
        <v>1371</v>
      </c>
      <c r="J45" s="184">
        <v>1449</v>
      </c>
      <c r="K45" s="184">
        <v>1172</v>
      </c>
      <c r="L45" s="184">
        <v>919</v>
      </c>
      <c r="M45" s="184">
        <v>648</v>
      </c>
      <c r="N45" s="184">
        <v>460</v>
      </c>
      <c r="O45" s="184">
        <f>SUM(C45:N45)</f>
        <v>12717</v>
      </c>
    </row>
    <row r="46" spans="2:15">
      <c r="B46" s="127" t="s">
        <v>86</v>
      </c>
      <c r="C46" s="185">
        <f>SUM(C44:C45)</f>
        <v>4026</v>
      </c>
      <c r="D46" s="185">
        <f>SUM(D44:D45)</f>
        <v>4628</v>
      </c>
      <c r="E46" s="185">
        <f>SUM(E44:E45)</f>
        <v>7765</v>
      </c>
      <c r="F46" s="185">
        <v>8450</v>
      </c>
      <c r="G46" s="185">
        <v>9428</v>
      </c>
      <c r="H46" s="185">
        <f>SUM(H44:H45)</f>
        <v>8977</v>
      </c>
      <c r="I46" s="185">
        <v>8384</v>
      </c>
      <c r="J46" s="185">
        <v>7712</v>
      </c>
      <c r="K46" s="185">
        <v>6430</v>
      </c>
      <c r="L46" s="185">
        <v>5601</v>
      </c>
      <c r="M46" s="185">
        <v>4336</v>
      </c>
      <c r="N46" s="185">
        <v>3393</v>
      </c>
      <c r="O46" s="185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J17" sqref="J17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28" t="s">
        <v>118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"/>
    </row>
    <row r="3" spans="2:19" ht="21" customHeight="1">
      <c r="B3" s="254" t="s">
        <v>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</row>
    <row r="4" spans="2:19" ht="13.5" customHeight="1">
      <c r="B4" s="136"/>
      <c r="C4" s="136" t="s">
        <v>6</v>
      </c>
      <c r="D4" s="136" t="s">
        <v>7</v>
      </c>
      <c r="E4" s="136" t="s">
        <v>1</v>
      </c>
      <c r="F4" s="136" t="s">
        <v>8</v>
      </c>
      <c r="G4" s="136" t="s">
        <v>9</v>
      </c>
      <c r="H4" s="136" t="s">
        <v>10</v>
      </c>
      <c r="I4" s="136" t="s">
        <v>11</v>
      </c>
      <c r="J4" s="136" t="s">
        <v>12</v>
      </c>
      <c r="K4" s="136" t="s">
        <v>13</v>
      </c>
      <c r="L4" s="136" t="s">
        <v>14</v>
      </c>
      <c r="M4" s="136" t="s">
        <v>15</v>
      </c>
      <c r="N4" s="136" t="s">
        <v>16</v>
      </c>
      <c r="O4" s="136" t="s">
        <v>4</v>
      </c>
      <c r="P4" s="55"/>
      <c r="S4" s="9"/>
    </row>
    <row r="5" spans="2:19" ht="13.5" customHeight="1">
      <c r="B5" s="137" t="s">
        <v>92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55"/>
      <c r="S5" s="9"/>
    </row>
    <row r="6" spans="2:19" ht="13.5" customHeight="1">
      <c r="B6" s="138" t="s">
        <v>95</v>
      </c>
      <c r="C6" s="180">
        <v>1126</v>
      </c>
      <c r="D6" s="180">
        <v>1524</v>
      </c>
      <c r="E6" s="180">
        <v>3134</v>
      </c>
      <c r="F6" s="180">
        <v>3577</v>
      </c>
      <c r="G6" s="180">
        <v>3620</v>
      </c>
      <c r="H6" s="180">
        <v>3442</v>
      </c>
      <c r="I6" s="180">
        <v>2949</v>
      </c>
      <c r="J6" s="180">
        <v>2567</v>
      </c>
      <c r="K6" s="180">
        <v>2080</v>
      </c>
      <c r="L6" s="180">
        <v>1658</v>
      </c>
      <c r="M6" s="180">
        <v>1126</v>
      </c>
      <c r="N6" s="180">
        <v>953</v>
      </c>
      <c r="O6" s="180">
        <v>27756</v>
      </c>
      <c r="P6" s="55"/>
      <c r="S6" s="9"/>
    </row>
    <row r="7" spans="2:19" ht="13.5" customHeight="1">
      <c r="B7" s="138" t="s">
        <v>94</v>
      </c>
      <c r="C7" s="180">
        <v>3346</v>
      </c>
      <c r="D7" s="180">
        <v>3853</v>
      </c>
      <c r="E7" s="180">
        <v>6614</v>
      </c>
      <c r="F7" s="180">
        <v>7235</v>
      </c>
      <c r="G7" s="180">
        <v>7965</v>
      </c>
      <c r="H7" s="180">
        <v>7563</v>
      </c>
      <c r="I7" s="180">
        <v>7013</v>
      </c>
      <c r="J7" s="180">
        <v>6263</v>
      </c>
      <c r="K7" s="180">
        <v>5258</v>
      </c>
      <c r="L7" s="180">
        <v>4682</v>
      </c>
      <c r="M7" s="180">
        <v>3688</v>
      </c>
      <c r="N7" s="180">
        <v>2933</v>
      </c>
      <c r="O7" s="180">
        <v>66413</v>
      </c>
      <c r="P7" s="55"/>
      <c r="S7" s="9"/>
    </row>
    <row r="8" spans="2:19" ht="13.5" customHeight="1">
      <c r="B8" s="139" t="s">
        <v>93</v>
      </c>
      <c r="C8" s="181">
        <v>4472</v>
      </c>
      <c r="D8" s="181">
        <v>5377</v>
      </c>
      <c r="E8" s="181">
        <v>9748</v>
      </c>
      <c r="F8" s="181">
        <v>10812</v>
      </c>
      <c r="G8" s="181">
        <v>11585</v>
      </c>
      <c r="H8" s="181">
        <v>11005</v>
      </c>
      <c r="I8" s="181">
        <v>9962</v>
      </c>
      <c r="J8" s="181">
        <v>8830</v>
      </c>
      <c r="K8" s="181">
        <v>7338</v>
      </c>
      <c r="L8" s="181">
        <v>6340</v>
      </c>
      <c r="M8" s="181">
        <v>4814</v>
      </c>
      <c r="N8" s="181">
        <v>3886</v>
      </c>
      <c r="O8" s="181">
        <v>94169</v>
      </c>
      <c r="P8" s="55"/>
      <c r="S8" s="9"/>
    </row>
    <row r="9" spans="2:19" ht="13.5" customHeight="1">
      <c r="B9" s="137" t="s">
        <v>119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55"/>
      <c r="S9" s="9"/>
    </row>
    <row r="10" spans="2:19">
      <c r="B10" s="140" t="s">
        <v>120</v>
      </c>
      <c r="C10" s="182">
        <v>1395</v>
      </c>
      <c r="D10" s="182">
        <v>2531</v>
      </c>
      <c r="E10" s="182">
        <v>4265</v>
      </c>
      <c r="F10" s="182">
        <v>5272</v>
      </c>
      <c r="G10" s="182">
        <v>4488</v>
      </c>
      <c r="H10" s="182">
        <v>4236</v>
      </c>
      <c r="I10" s="182"/>
      <c r="J10" s="182"/>
      <c r="K10" s="182"/>
      <c r="L10" s="182"/>
      <c r="M10" s="182"/>
      <c r="N10" s="182"/>
      <c r="O10" s="182">
        <v>22187</v>
      </c>
      <c r="P10" s="55"/>
      <c r="S10" s="9"/>
    </row>
    <row r="11" spans="2:19" s="9" customFormat="1">
      <c r="B11" s="138" t="s">
        <v>121</v>
      </c>
      <c r="C11" s="180">
        <v>4124</v>
      </c>
      <c r="D11" s="180">
        <v>6170</v>
      </c>
      <c r="E11" s="180">
        <v>8466</v>
      </c>
      <c r="F11" s="180">
        <v>10467</v>
      </c>
      <c r="G11" s="180">
        <v>9631</v>
      </c>
      <c r="H11" s="180">
        <v>8803</v>
      </c>
      <c r="I11" s="180"/>
      <c r="J11" s="180"/>
      <c r="K11" s="180"/>
      <c r="L11" s="180"/>
      <c r="M11" s="180"/>
      <c r="N11" s="180"/>
      <c r="O11" s="180">
        <v>47661</v>
      </c>
      <c r="P11" s="58"/>
    </row>
    <row r="12" spans="2:19">
      <c r="B12" s="139" t="s">
        <v>122</v>
      </c>
      <c r="C12" s="181">
        <v>5519</v>
      </c>
      <c r="D12" s="181">
        <v>8701</v>
      </c>
      <c r="E12" s="181">
        <v>12731</v>
      </c>
      <c r="F12" s="181">
        <v>15739</v>
      </c>
      <c r="G12" s="181">
        <v>14119</v>
      </c>
      <c r="H12" s="181">
        <v>13039</v>
      </c>
      <c r="I12" s="181">
        <v>0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69848</v>
      </c>
      <c r="P12" s="8"/>
      <c r="S12" s="9"/>
    </row>
    <row r="13" spans="2:19" ht="13.5" customHeight="1">
      <c r="B13" s="140" t="s">
        <v>17</v>
      </c>
      <c r="C13" s="141">
        <v>0.23412343470482999</v>
      </c>
      <c r="D13" s="141">
        <v>0.61818858099311891</v>
      </c>
      <c r="E13" s="141">
        <v>0.30601148953631507</v>
      </c>
      <c r="F13" s="141">
        <v>0.45569737328893822</v>
      </c>
      <c r="G13" s="141">
        <v>0.2187311178247735</v>
      </c>
      <c r="H13" s="141">
        <v>0.18482507950931404</v>
      </c>
      <c r="I13" s="141"/>
      <c r="J13" s="141"/>
      <c r="K13" s="141"/>
      <c r="L13" s="141"/>
      <c r="M13" s="141"/>
      <c r="N13" s="141"/>
      <c r="O13" s="141">
        <v>0.31791165871054172</v>
      </c>
      <c r="P13" s="55"/>
      <c r="S13" s="9"/>
    </row>
    <row r="14" spans="2:19">
      <c r="B14" s="140" t="s">
        <v>18</v>
      </c>
      <c r="C14" s="141">
        <v>0.23889875666074611</v>
      </c>
      <c r="D14" s="141">
        <v>0.66076115485564313</v>
      </c>
      <c r="E14" s="141">
        <v>0.36088066368857685</v>
      </c>
      <c r="F14" s="141">
        <v>0.47386077718758735</v>
      </c>
      <c r="G14" s="141">
        <v>0.23977900552486187</v>
      </c>
      <c r="H14" s="141">
        <v>0.23067983730389319</v>
      </c>
      <c r="I14" s="141"/>
      <c r="J14" s="141"/>
      <c r="K14" s="141"/>
      <c r="L14" s="141"/>
      <c r="M14" s="141"/>
      <c r="N14" s="141"/>
      <c r="O14" s="141">
        <v>0.35097119892833217</v>
      </c>
      <c r="P14" s="55"/>
      <c r="S14" s="9"/>
    </row>
    <row r="15" spans="2:19" s="9" customFormat="1">
      <c r="B15" s="140" t="s">
        <v>19</v>
      </c>
      <c r="C15" s="141">
        <v>0.23251643753735807</v>
      </c>
      <c r="D15" s="141">
        <v>0.60134959771606544</v>
      </c>
      <c r="E15" s="141">
        <v>0.28001209555488349</v>
      </c>
      <c r="F15" s="141">
        <v>0.44671734623358672</v>
      </c>
      <c r="G15" s="141">
        <v>0.20916509730069044</v>
      </c>
      <c r="H15" s="141">
        <v>0.16395610207589573</v>
      </c>
      <c r="I15" s="141"/>
      <c r="J15" s="141"/>
      <c r="K15" s="141"/>
      <c r="L15" s="141"/>
      <c r="M15" s="141"/>
      <c r="N15" s="141"/>
      <c r="O15" s="141">
        <v>0.30306758530183719</v>
      </c>
      <c r="P15" s="58"/>
    </row>
    <row r="16" spans="2:19">
      <c r="B16" s="140" t="s">
        <v>20</v>
      </c>
      <c r="C16" s="141">
        <v>0.25276318173582168</v>
      </c>
      <c r="D16" s="141">
        <v>0.29088610504539708</v>
      </c>
      <c r="E16" s="141">
        <v>0.33500903306888696</v>
      </c>
      <c r="F16" s="141">
        <v>0.3349641019124468</v>
      </c>
      <c r="G16" s="141">
        <v>0.31786953750265601</v>
      </c>
      <c r="H16" s="141">
        <v>0.32487153922846845</v>
      </c>
      <c r="I16" s="141"/>
      <c r="J16" s="141"/>
      <c r="K16" s="141"/>
      <c r="L16" s="141"/>
      <c r="M16" s="141"/>
      <c r="N16" s="141"/>
      <c r="O16" s="141">
        <v>0.31764689039056238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54" t="s">
        <v>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53"/>
      <c r="S18" s="9"/>
    </row>
    <row r="19" spans="2:19">
      <c r="B19" s="136"/>
      <c r="C19" s="136" t="s">
        <v>6</v>
      </c>
      <c r="D19" s="136" t="s">
        <v>7</v>
      </c>
      <c r="E19" s="136" t="s">
        <v>1</v>
      </c>
      <c r="F19" s="136" t="s">
        <v>8</v>
      </c>
      <c r="G19" s="136" t="s">
        <v>9</v>
      </c>
      <c r="H19" s="136" t="s">
        <v>10</v>
      </c>
      <c r="I19" s="136" t="s">
        <v>11</v>
      </c>
      <c r="J19" s="136" t="s">
        <v>12</v>
      </c>
      <c r="K19" s="136" t="s">
        <v>13</v>
      </c>
      <c r="L19" s="136" t="s">
        <v>14</v>
      </c>
      <c r="M19" s="136" t="s">
        <v>15</v>
      </c>
      <c r="N19" s="136" t="s">
        <v>16</v>
      </c>
      <c r="O19" s="136" t="s">
        <v>4</v>
      </c>
      <c r="P19" s="55"/>
      <c r="S19" s="9"/>
    </row>
    <row r="20" spans="2:19">
      <c r="B20" s="142" t="s">
        <v>92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55"/>
      <c r="S20" s="9"/>
    </row>
    <row r="21" spans="2:19">
      <c r="B21" s="138" t="s">
        <v>91</v>
      </c>
      <c r="C21" s="183">
        <v>440</v>
      </c>
      <c r="D21" s="183">
        <v>501</v>
      </c>
      <c r="E21" s="183">
        <v>912</v>
      </c>
      <c r="F21" s="183">
        <v>1115</v>
      </c>
      <c r="G21" s="183">
        <v>1291</v>
      </c>
      <c r="H21" s="183">
        <v>1359</v>
      </c>
      <c r="I21" s="183">
        <v>1269</v>
      </c>
      <c r="J21" s="183">
        <v>1244</v>
      </c>
      <c r="K21" s="183">
        <v>1153</v>
      </c>
      <c r="L21" s="183">
        <v>813</v>
      </c>
      <c r="M21" s="183">
        <v>482</v>
      </c>
      <c r="N21" s="183">
        <v>282</v>
      </c>
      <c r="O21" s="180">
        <v>10861</v>
      </c>
      <c r="P21" s="55"/>
      <c r="S21" s="9"/>
    </row>
    <row r="22" spans="2:19">
      <c r="B22" s="138" t="s">
        <v>90</v>
      </c>
      <c r="C22" s="180">
        <v>680</v>
      </c>
      <c r="D22" s="180">
        <v>775</v>
      </c>
      <c r="E22" s="180">
        <v>1151</v>
      </c>
      <c r="F22" s="180">
        <v>1215</v>
      </c>
      <c r="G22" s="180">
        <v>1463</v>
      </c>
      <c r="H22" s="180">
        <v>1414</v>
      </c>
      <c r="I22" s="180">
        <v>1371</v>
      </c>
      <c r="J22" s="180">
        <v>1449</v>
      </c>
      <c r="K22" s="180">
        <v>1172</v>
      </c>
      <c r="L22" s="180">
        <v>919</v>
      </c>
      <c r="M22" s="180">
        <v>648</v>
      </c>
      <c r="N22" s="180">
        <v>460</v>
      </c>
      <c r="O22" s="180">
        <v>12717</v>
      </c>
      <c r="P22" s="55"/>
      <c r="S22" s="9"/>
    </row>
    <row r="23" spans="2:19">
      <c r="B23" s="139" t="s">
        <v>89</v>
      </c>
      <c r="C23" s="181">
        <v>1120</v>
      </c>
      <c r="D23" s="181">
        <v>1276</v>
      </c>
      <c r="E23" s="181">
        <v>2063</v>
      </c>
      <c r="F23" s="181">
        <v>2330</v>
      </c>
      <c r="G23" s="181">
        <v>2754</v>
      </c>
      <c r="H23" s="181">
        <v>2773</v>
      </c>
      <c r="I23" s="181">
        <v>2640</v>
      </c>
      <c r="J23" s="181">
        <v>2693</v>
      </c>
      <c r="K23" s="181">
        <v>2325</v>
      </c>
      <c r="L23" s="181">
        <v>1732</v>
      </c>
      <c r="M23" s="181">
        <v>1130</v>
      </c>
      <c r="N23" s="181">
        <v>742</v>
      </c>
      <c r="O23" s="181">
        <v>23578</v>
      </c>
      <c r="P23" s="55"/>
      <c r="S23" s="9"/>
    </row>
    <row r="24" spans="2:19">
      <c r="B24" s="142" t="s">
        <v>119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55"/>
      <c r="S24" s="9"/>
    </row>
    <row r="25" spans="2:19">
      <c r="B25" s="140" t="s">
        <v>123</v>
      </c>
      <c r="C25" s="182">
        <v>381</v>
      </c>
      <c r="D25" s="182">
        <v>660</v>
      </c>
      <c r="E25" s="182">
        <v>1134</v>
      </c>
      <c r="F25" s="182">
        <v>1545</v>
      </c>
      <c r="G25" s="182">
        <v>1609</v>
      </c>
      <c r="H25" s="182">
        <v>1648</v>
      </c>
      <c r="I25" s="182"/>
      <c r="J25" s="182"/>
      <c r="K25" s="182"/>
      <c r="L25" s="182"/>
      <c r="M25" s="182"/>
      <c r="N25" s="182"/>
      <c r="O25" s="182">
        <v>6977</v>
      </c>
      <c r="P25" s="55"/>
      <c r="S25" s="9"/>
    </row>
    <row r="26" spans="2:19" s="9" customFormat="1">
      <c r="B26" s="138" t="s">
        <v>124</v>
      </c>
      <c r="C26" s="180">
        <v>687</v>
      </c>
      <c r="D26" s="180">
        <v>953</v>
      </c>
      <c r="E26" s="180">
        <v>1194</v>
      </c>
      <c r="F26" s="180">
        <v>1584</v>
      </c>
      <c r="G26" s="180">
        <v>1562</v>
      </c>
      <c r="H26" s="180">
        <v>1571</v>
      </c>
      <c r="I26" s="180"/>
      <c r="J26" s="180"/>
      <c r="K26" s="180"/>
      <c r="L26" s="180"/>
      <c r="M26" s="180"/>
      <c r="N26" s="180"/>
      <c r="O26" s="180">
        <v>7551</v>
      </c>
      <c r="P26" s="58"/>
    </row>
    <row r="27" spans="2:19">
      <c r="B27" s="139" t="s">
        <v>125</v>
      </c>
      <c r="C27" s="181">
        <v>1068</v>
      </c>
      <c r="D27" s="181">
        <v>1613</v>
      </c>
      <c r="E27" s="181">
        <v>2328</v>
      </c>
      <c r="F27" s="181">
        <v>3129</v>
      </c>
      <c r="G27" s="181">
        <v>3171</v>
      </c>
      <c r="H27" s="181">
        <v>3219</v>
      </c>
      <c r="I27" s="181">
        <v>0</v>
      </c>
      <c r="J27" s="181">
        <v>0</v>
      </c>
      <c r="K27" s="181">
        <v>0</v>
      </c>
      <c r="L27" s="181">
        <v>0</v>
      </c>
      <c r="M27" s="181">
        <v>0</v>
      </c>
      <c r="N27" s="181">
        <v>0</v>
      </c>
      <c r="O27" s="181">
        <v>14528</v>
      </c>
      <c r="P27" s="8"/>
    </row>
    <row r="28" spans="2:19">
      <c r="B28" s="140" t="s">
        <v>17</v>
      </c>
      <c r="C28" s="141">
        <v>-4.6428571428571375E-2</v>
      </c>
      <c r="D28" s="141">
        <v>0.26410658307210033</v>
      </c>
      <c r="E28" s="141">
        <v>0.12845370819195345</v>
      </c>
      <c r="F28" s="141">
        <v>0.34291845493562234</v>
      </c>
      <c r="G28" s="141">
        <v>0.15141612200435728</v>
      </c>
      <c r="H28" s="141">
        <v>0.16083663901911294</v>
      </c>
      <c r="I28" s="141"/>
      <c r="J28" s="141"/>
      <c r="K28" s="141"/>
      <c r="L28" s="141"/>
      <c r="M28" s="141"/>
      <c r="N28" s="141"/>
      <c r="O28" s="141">
        <v>0.1796037674569666</v>
      </c>
      <c r="P28" s="55"/>
      <c r="S28" s="9"/>
    </row>
    <row r="29" spans="2:19">
      <c r="B29" s="140" t="s">
        <v>18</v>
      </c>
      <c r="C29" s="141">
        <v>-0.13409090909090904</v>
      </c>
      <c r="D29" s="141">
        <v>0.31736526946107779</v>
      </c>
      <c r="E29" s="141">
        <v>0.24342105263157898</v>
      </c>
      <c r="F29" s="141">
        <v>0.38565022421524664</v>
      </c>
      <c r="G29" s="141">
        <v>0.24632068164213794</v>
      </c>
      <c r="H29" s="141">
        <v>0.21265636497424567</v>
      </c>
      <c r="I29" s="141"/>
      <c r="J29" s="141"/>
      <c r="K29" s="141"/>
      <c r="L29" s="141"/>
      <c r="M29" s="141"/>
      <c r="N29" s="141"/>
      <c r="O29" s="141">
        <v>0.24190103239587035</v>
      </c>
      <c r="P29" s="55"/>
      <c r="S29" s="9"/>
    </row>
    <row r="30" spans="2:19" s="9" customFormat="1">
      <c r="B30" s="140" t="s">
        <v>19</v>
      </c>
      <c r="C30" s="141">
        <v>1.0294117647058787E-2</v>
      </c>
      <c r="D30" s="141">
        <v>0.22967741935483876</v>
      </c>
      <c r="E30" s="141">
        <v>3.7358818418766315E-2</v>
      </c>
      <c r="F30" s="141">
        <v>0.30370370370370381</v>
      </c>
      <c r="G30" s="141">
        <v>6.7669172932330879E-2</v>
      </c>
      <c r="H30" s="141">
        <v>0.11103253182461104</v>
      </c>
      <c r="I30" s="141"/>
      <c r="J30" s="141"/>
      <c r="K30" s="141"/>
      <c r="L30" s="141"/>
      <c r="M30" s="141"/>
      <c r="N30" s="141"/>
      <c r="O30" s="141">
        <v>0.12735144819349054</v>
      </c>
      <c r="P30" s="58"/>
    </row>
    <row r="31" spans="2:19">
      <c r="B31" s="140" t="s">
        <v>21</v>
      </c>
      <c r="C31" s="141">
        <v>0.35674157303370785</v>
      </c>
      <c r="D31" s="141">
        <v>0.40917544947303164</v>
      </c>
      <c r="E31" s="141">
        <v>0.48711340206185566</v>
      </c>
      <c r="F31" s="141">
        <v>0.49376797698945352</v>
      </c>
      <c r="G31" s="141">
        <v>0.50741091138442129</v>
      </c>
      <c r="H31" s="141">
        <v>0.5119602360981671</v>
      </c>
      <c r="I31" s="141"/>
      <c r="J31" s="141"/>
      <c r="K31" s="141"/>
      <c r="L31" s="141"/>
      <c r="M31" s="141"/>
      <c r="N31" s="141"/>
      <c r="O31" s="141">
        <v>0.48024504405286345</v>
      </c>
      <c r="P31" s="8"/>
    </row>
    <row r="34" spans="2:8" ht="23.25" customHeight="1">
      <c r="B34" s="257" t="s">
        <v>3</v>
      </c>
      <c r="C34" s="222" t="s">
        <v>149</v>
      </c>
      <c r="D34" s="222"/>
      <c r="E34" s="223" t="s">
        <v>30</v>
      </c>
      <c r="F34" s="224" t="s">
        <v>150</v>
      </c>
      <c r="G34" s="224"/>
      <c r="H34" s="223" t="s">
        <v>30</v>
      </c>
    </row>
    <row r="35" spans="2:8" ht="23.25" customHeight="1">
      <c r="B35" s="258"/>
      <c r="C35" s="27">
        <v>2024</v>
      </c>
      <c r="D35" s="27">
        <v>2023</v>
      </c>
      <c r="E35" s="223"/>
      <c r="F35" s="27">
        <v>2024</v>
      </c>
      <c r="G35" s="27">
        <v>2023</v>
      </c>
      <c r="H35" s="223"/>
    </row>
    <row r="36" spans="2:8">
      <c r="B36" s="143" t="s">
        <v>36</v>
      </c>
      <c r="C36" s="144">
        <v>4236</v>
      </c>
      <c r="D36" s="144">
        <v>3442</v>
      </c>
      <c r="E36" s="145">
        <v>0.23067983730389319</v>
      </c>
      <c r="F36" s="144">
        <v>22187</v>
      </c>
      <c r="G36" s="144">
        <v>16423</v>
      </c>
      <c r="H36" s="145">
        <v>0.35097119892833217</v>
      </c>
    </row>
    <row r="37" spans="2:8">
      <c r="B37" s="146" t="s">
        <v>37</v>
      </c>
      <c r="C37" s="147">
        <v>8803</v>
      </c>
      <c r="D37" s="147">
        <v>7563</v>
      </c>
      <c r="E37" s="148">
        <v>0.16395610207589573</v>
      </c>
      <c r="F37" s="147">
        <v>47661</v>
      </c>
      <c r="G37" s="147">
        <v>36576</v>
      </c>
      <c r="H37" s="148">
        <v>0.30306758530183719</v>
      </c>
    </row>
    <row r="38" spans="2:8">
      <c r="B38" s="134" t="s">
        <v>4</v>
      </c>
      <c r="C38" s="149">
        <v>13039</v>
      </c>
      <c r="D38" s="149">
        <v>11005</v>
      </c>
      <c r="E38" s="135">
        <v>0.18482507950931404</v>
      </c>
      <c r="F38" s="149">
        <v>69848</v>
      </c>
      <c r="G38" s="149">
        <v>52999</v>
      </c>
      <c r="H38" s="135">
        <v>0.31791165871054172</v>
      </c>
    </row>
    <row r="41" spans="2:8" ht="20.25" customHeight="1">
      <c r="B41" s="230" t="s">
        <v>2</v>
      </c>
      <c r="C41" s="222" t="str">
        <f>C34</f>
        <v>JUNE</v>
      </c>
      <c r="D41" s="222"/>
      <c r="E41" s="223" t="s">
        <v>30</v>
      </c>
      <c r="F41" s="224" t="str">
        <f>F34</f>
        <v>JANUARY-JUNE</v>
      </c>
      <c r="G41" s="224"/>
      <c r="H41" s="223" t="s">
        <v>30</v>
      </c>
    </row>
    <row r="42" spans="2:8" ht="20.25" customHeight="1">
      <c r="B42" s="230"/>
      <c r="C42" s="27">
        <v>2024</v>
      </c>
      <c r="D42" s="27">
        <v>2023</v>
      </c>
      <c r="E42" s="223"/>
      <c r="F42" s="27">
        <v>2024</v>
      </c>
      <c r="G42" s="27">
        <v>2023</v>
      </c>
      <c r="H42" s="223"/>
    </row>
    <row r="43" spans="2:8" ht="16.5" customHeight="1">
      <c r="B43" s="150" t="s">
        <v>36</v>
      </c>
      <c r="C43" s="144">
        <v>1648</v>
      </c>
      <c r="D43" s="144">
        <v>1359</v>
      </c>
      <c r="E43" s="145">
        <v>0.21265636497424567</v>
      </c>
      <c r="F43" s="144">
        <v>6977</v>
      </c>
      <c r="G43" s="144">
        <v>5618</v>
      </c>
      <c r="H43" s="145">
        <v>0.24190103239587035</v>
      </c>
    </row>
    <row r="44" spans="2:8" ht="16.5" customHeight="1">
      <c r="B44" s="151" t="s">
        <v>37</v>
      </c>
      <c r="C44" s="147">
        <v>1571</v>
      </c>
      <c r="D44" s="147">
        <v>1414</v>
      </c>
      <c r="E44" s="148">
        <v>0.11103253182461104</v>
      </c>
      <c r="F44" s="147">
        <v>7551</v>
      </c>
      <c r="G44" s="147">
        <v>6698</v>
      </c>
      <c r="H44" s="148">
        <v>0.12735144819349054</v>
      </c>
    </row>
    <row r="45" spans="2:8" ht="16.5" customHeight="1">
      <c r="B45" s="107" t="s">
        <v>4</v>
      </c>
      <c r="C45" s="149">
        <v>3219</v>
      </c>
      <c r="D45" s="149">
        <v>2773</v>
      </c>
      <c r="E45" s="135">
        <v>0.16083663901911294</v>
      </c>
      <c r="F45" s="149">
        <v>14528</v>
      </c>
      <c r="G45" s="149">
        <v>12316</v>
      </c>
      <c r="H45" s="135">
        <v>0.1796037674569666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56"/>
      <c r="C52" s="256"/>
      <c r="D52" s="256"/>
      <c r="E52" s="256"/>
      <c r="F52" s="256"/>
      <c r="G52" s="256"/>
      <c r="H52" s="256"/>
      <c r="I52" s="256"/>
      <c r="J52" s="256"/>
      <c r="K52" s="112"/>
      <c r="L52" s="112"/>
      <c r="M52" s="112"/>
      <c r="N52" s="112"/>
      <c r="O52" s="112"/>
    </row>
    <row r="53" spans="2:15" ht="15.75" customHeight="1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52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2024-07-05T08:35:09Z</dcterms:modified>
</cp:coreProperties>
</file>